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ГОДОВЫЕ ОТЧЕТЫ\на ДУМУ ГОРОДА\2020 год\Материалы в составе пояснительной\Заполненные\"/>
    </mc:Choice>
  </mc:AlternateContent>
  <bookViews>
    <workbookView xWindow="0" yWindow="0" windowWidth="19200" windowHeight="9660"/>
  </bookViews>
  <sheets>
    <sheet name="Лист1" sheetId="1" r:id="rId1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H46" i="1" l="1"/>
  <c r="C46" i="1"/>
  <c r="D46" i="1"/>
  <c r="F46" i="1"/>
  <c r="I54" i="1"/>
  <c r="E54" i="1"/>
  <c r="I52" i="1"/>
  <c r="E52" i="1"/>
  <c r="G52" i="1" s="1"/>
  <c r="F24" i="1"/>
  <c r="F19" i="1" s="1"/>
  <c r="D24" i="1"/>
  <c r="C24" i="1"/>
  <c r="E23" i="1"/>
  <c r="G23" i="1" s="1"/>
  <c r="E22" i="1"/>
  <c r="G22" i="1" s="1"/>
  <c r="I23" i="1"/>
  <c r="I22" i="1"/>
  <c r="F21" i="1"/>
  <c r="H21" i="1"/>
  <c r="D21" i="1"/>
  <c r="C21" i="1"/>
  <c r="I21" i="1" l="1"/>
  <c r="D19" i="1"/>
  <c r="E21" i="1"/>
  <c r="G21" i="1" s="1"/>
  <c r="C19" i="1"/>
  <c r="F12" i="1" l="1"/>
  <c r="D12" i="1"/>
  <c r="C12" i="1"/>
  <c r="H73" i="1"/>
  <c r="H70" i="1"/>
  <c r="H65" i="1"/>
  <c r="H64" i="1"/>
  <c r="H61" i="1"/>
  <c r="H42" i="1"/>
  <c r="H40" i="1"/>
  <c r="H30" i="1"/>
  <c r="H24" i="1"/>
  <c r="H19" i="1" s="1"/>
  <c r="H12" i="1"/>
  <c r="H11" i="1"/>
  <c r="H9" i="1"/>
  <c r="H7" i="1" s="1"/>
  <c r="H29" i="1" l="1"/>
  <c r="H6" i="1" s="1"/>
  <c r="H75" i="1" s="1"/>
  <c r="F55" i="1" l="1"/>
  <c r="D55" i="1" l="1"/>
  <c r="C55" i="1"/>
  <c r="E57" i="1"/>
  <c r="E58" i="1"/>
  <c r="G58" i="1" s="1"/>
  <c r="E59" i="1"/>
  <c r="G59" i="1" s="1"/>
  <c r="E60" i="1"/>
  <c r="E56" i="1"/>
  <c r="G56" i="1" s="1"/>
  <c r="D11" i="1"/>
  <c r="C11" i="1"/>
  <c r="I13" i="1"/>
  <c r="I14" i="1"/>
  <c r="I15" i="1"/>
  <c r="F11" i="1"/>
  <c r="E14" i="1"/>
  <c r="G14" i="1" s="1"/>
  <c r="E13" i="1"/>
  <c r="I25" i="1"/>
  <c r="I26" i="1"/>
  <c r="E26" i="1"/>
  <c r="G26" i="1" s="1"/>
  <c r="E25" i="1"/>
  <c r="E24" i="1" l="1"/>
  <c r="E12" i="1"/>
  <c r="G13" i="1"/>
  <c r="I12" i="1"/>
  <c r="G25" i="1"/>
  <c r="E55" i="1"/>
  <c r="I24" i="1"/>
  <c r="E74" i="1" l="1"/>
  <c r="G74" i="1" s="1"/>
  <c r="E72" i="1"/>
  <c r="G72" i="1" s="1"/>
  <c r="E71" i="1"/>
  <c r="G71" i="1" s="1"/>
  <c r="E69" i="1"/>
  <c r="G69" i="1" s="1"/>
  <c r="E68" i="1"/>
  <c r="G68" i="1" s="1"/>
  <c r="E67" i="1"/>
  <c r="G67" i="1" s="1"/>
  <c r="E66" i="1"/>
  <c r="G66" i="1" s="1"/>
  <c r="E63" i="1"/>
  <c r="E62" i="1"/>
  <c r="G55" i="1"/>
  <c r="E53" i="1"/>
  <c r="G53" i="1" s="1"/>
  <c r="E51" i="1"/>
  <c r="G51" i="1" s="1"/>
  <c r="E50" i="1"/>
  <c r="G50" i="1" s="1"/>
  <c r="E49" i="1"/>
  <c r="G49" i="1" s="1"/>
  <c r="E48" i="1"/>
  <c r="G48" i="1" s="1"/>
  <c r="E47" i="1"/>
  <c r="E45" i="1"/>
  <c r="G45" i="1" s="1"/>
  <c r="E44" i="1"/>
  <c r="G44" i="1" s="1"/>
  <c r="E43" i="1"/>
  <c r="G43" i="1" s="1"/>
  <c r="E41" i="1"/>
  <c r="G41" i="1" s="1"/>
  <c r="E39" i="1"/>
  <c r="G39" i="1" s="1"/>
  <c r="E38" i="1"/>
  <c r="G38" i="1" s="1"/>
  <c r="E37" i="1"/>
  <c r="E36" i="1"/>
  <c r="G36" i="1" s="1"/>
  <c r="E35" i="1"/>
  <c r="G35" i="1" s="1"/>
  <c r="E34" i="1"/>
  <c r="E33" i="1"/>
  <c r="G33" i="1" s="1"/>
  <c r="E32" i="1"/>
  <c r="G32" i="1" s="1"/>
  <c r="E31" i="1"/>
  <c r="G31" i="1" s="1"/>
  <c r="E28" i="1"/>
  <c r="E27" i="1"/>
  <c r="G24" i="1"/>
  <c r="E20" i="1"/>
  <c r="E19" i="1" s="1"/>
  <c r="E18" i="1"/>
  <c r="G18" i="1" s="1"/>
  <c r="E17" i="1"/>
  <c r="G17" i="1" s="1"/>
  <c r="E16" i="1"/>
  <c r="G12" i="1"/>
  <c r="E10" i="1"/>
  <c r="E9" i="1" s="1"/>
  <c r="E8" i="1"/>
  <c r="G8" i="1" s="1"/>
  <c r="I74" i="1"/>
  <c r="I73" i="1" s="1"/>
  <c r="I72" i="1"/>
  <c r="I71" i="1"/>
  <c r="I70" i="1" s="1"/>
  <c r="I69" i="1"/>
  <c r="I68" i="1"/>
  <c r="I67" i="1"/>
  <c r="I66" i="1"/>
  <c r="I63" i="1"/>
  <c r="I62" i="1"/>
  <c r="I55" i="1"/>
  <c r="I53" i="1"/>
  <c r="I51" i="1"/>
  <c r="I50" i="1"/>
  <c r="I49" i="1"/>
  <c r="I48" i="1"/>
  <c r="I47" i="1"/>
  <c r="I46" i="1" s="1"/>
  <c r="I45" i="1"/>
  <c r="I44" i="1"/>
  <c r="I43" i="1"/>
  <c r="I41" i="1"/>
  <c r="I40" i="1" s="1"/>
  <c r="I39" i="1"/>
  <c r="I38" i="1"/>
  <c r="I37" i="1"/>
  <c r="I36" i="1"/>
  <c r="I35" i="1"/>
  <c r="I34" i="1"/>
  <c r="I33" i="1"/>
  <c r="I32" i="1"/>
  <c r="I31" i="1"/>
  <c r="I28" i="1"/>
  <c r="I27" i="1"/>
  <c r="I20" i="1"/>
  <c r="I19" i="1" s="1"/>
  <c r="I18" i="1"/>
  <c r="I17" i="1"/>
  <c r="I16" i="1"/>
  <c r="I11" i="1" s="1"/>
  <c r="I10" i="1"/>
  <c r="I9" i="1" s="1"/>
  <c r="I8" i="1"/>
  <c r="F73" i="1"/>
  <c r="D73" i="1"/>
  <c r="C73" i="1"/>
  <c r="F70" i="1"/>
  <c r="D70" i="1"/>
  <c r="C70" i="1"/>
  <c r="F65" i="1"/>
  <c r="D65" i="1"/>
  <c r="C65" i="1"/>
  <c r="F61" i="1"/>
  <c r="D61" i="1"/>
  <c r="C61" i="1"/>
  <c r="F42" i="1"/>
  <c r="D42" i="1"/>
  <c r="C42" i="1"/>
  <c r="F40" i="1"/>
  <c r="D40" i="1"/>
  <c r="C40" i="1"/>
  <c r="F30" i="1"/>
  <c r="D30" i="1"/>
  <c r="C30" i="1"/>
  <c r="F9" i="1"/>
  <c r="F7" i="1" s="1"/>
  <c r="D9" i="1"/>
  <c r="C9" i="1"/>
  <c r="I7" i="1" l="1"/>
  <c r="G47" i="1"/>
  <c r="E46" i="1"/>
  <c r="G16" i="1"/>
  <c r="E11" i="1"/>
  <c r="G11" i="1" s="1"/>
  <c r="C7" i="1"/>
  <c r="F29" i="1"/>
  <c r="F6" i="1" s="1"/>
  <c r="D7" i="1"/>
  <c r="G27" i="1"/>
  <c r="D29" i="1"/>
  <c r="C29" i="1"/>
  <c r="G19" i="1"/>
  <c r="G20" i="1"/>
  <c r="E61" i="1"/>
  <c r="G61" i="1" s="1"/>
  <c r="I42" i="1"/>
  <c r="F64" i="1"/>
  <c r="E70" i="1"/>
  <c r="G70" i="1" s="1"/>
  <c r="I65" i="1"/>
  <c r="I64" i="1" s="1"/>
  <c r="I61" i="1"/>
  <c r="G10" i="1"/>
  <c r="I30" i="1"/>
  <c r="D64" i="1"/>
  <c r="E40" i="1"/>
  <c r="G40" i="1" s="1"/>
  <c r="E30" i="1"/>
  <c r="C64" i="1"/>
  <c r="E73" i="1"/>
  <c r="G73" i="1" s="1"/>
  <c r="G63" i="1"/>
  <c r="E65" i="1"/>
  <c r="G65" i="1" s="1"/>
  <c r="G46" i="1"/>
  <c r="E42" i="1"/>
  <c r="G42" i="1" s="1"/>
  <c r="G34" i="1"/>
  <c r="G9" i="1"/>
  <c r="F75" i="1" l="1"/>
  <c r="I29" i="1"/>
  <c r="C6" i="1"/>
  <c r="C75" i="1" s="1"/>
  <c r="E7" i="1"/>
  <c r="G7" i="1" s="1"/>
  <c r="D6" i="1"/>
  <c r="D75" i="1" s="1"/>
  <c r="G30" i="1"/>
  <c r="E29" i="1"/>
  <c r="E64" i="1"/>
  <c r="G64" i="1" s="1"/>
  <c r="E6" i="1" l="1"/>
  <c r="G6" i="1" s="1"/>
  <c r="I6" i="1"/>
  <c r="G29" i="1"/>
  <c r="I75" i="1" l="1"/>
  <c r="E75" i="1"/>
  <c r="G75" i="1" s="1"/>
</calcChain>
</file>

<file path=xl/sharedStrings.xml><?xml version="1.0" encoding="utf-8"?>
<sst xmlns="http://schemas.openxmlformats.org/spreadsheetml/2006/main" count="149" uniqueCount="148">
  <si>
    <t>ИСПОЛНЕНИЕ</t>
  </si>
  <si>
    <t>тыс. рублей</t>
  </si>
  <si>
    <t>КБК</t>
  </si>
  <si>
    <t>Наименование кода доходов</t>
  </si>
  <si>
    <t xml:space="preserve"> Д О Х О Д Ы </t>
  </si>
  <si>
    <t>182 1 01 02000 01 0000 110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</si>
  <si>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</si>
  <si>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</si>
  <si>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</si>
  <si>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100 1 03 02000 01 0000 110</t>
  </si>
  <si>
    <t xml:space="preserve">Акцизы по подакцизным товарам (продукции), производимым на территории Российской Федерации 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</si>
  <si>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</si>
  <si>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</si>
  <si>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</si>
  <si>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</si>
  <si>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182 1 05 02000 02 0000 110</t>
  </si>
  <si>
    <t xml:space="preserve">Единый налог на вмененный доход для отдельных видов деятельности </t>
  </si>
  <si>
    <t>182 1 05 03000 01 0000 110</t>
  </si>
  <si>
    <t>Единый сельскохозяйственный налог</t>
  </si>
  <si>
    <t>182 1 05 04000 02 0000 110</t>
  </si>
  <si>
    <t xml:space="preserve">Налог, взимаемый в связи с применением патентной системы налогообложения </t>
  </si>
  <si>
    <t>000 1 06 00000 00 0000 000</t>
  </si>
  <si>
    <t>Налоги на имущество</t>
  </si>
  <si>
    <t>182 1 06 01020 04 0000 110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</si>
  <si>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</si>
  <si>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182 1 06 06000 00 0000 110</t>
  </si>
  <si>
    <t>Земельный налог</t>
  </si>
  <si>
    <t>000 1 08 00000 00 0000 000</t>
  </si>
  <si>
    <t>Государственная пошлина</t>
  </si>
  <si>
    <t>000 1 09 00000 00 0000 000</t>
  </si>
  <si>
    <t xml:space="preserve">Задолженность и перерасчеты по отмененным налогам, сборам и иным обязательным платежам 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</si>
  <si>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</si>
  <si>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</si>
  <si>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040 1 11 01040 04 0000 120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</si>
  <si>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</si>
  <si>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040 1 11 05012 04 0000 120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</si>
  <si>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</si>
  <si>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040 1 11 05024 04 0000 120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</si>
  <si>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</si>
  <si>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</si>
  <si>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</si>
  <si>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</si>
  <si>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</si>
  <si>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040 1 11 05312 04 0000 120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</si>
  <si>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</si>
  <si>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</si>
  <si>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</si>
  <si>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040 1 11 07014 04 0000 120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</si>
  <si>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</si>
  <si>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040 1 11 09044 04 0000 120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</si>
  <si>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</si>
  <si>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</si>
  <si>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</si>
  <si>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</si>
  <si>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</si>
  <si>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</si>
  <si>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</si>
  <si>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</si>
  <si>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</si>
  <si>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</si>
  <si>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</si>
  <si>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</si>
  <si>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</si>
  <si>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</si>
  <si>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</si>
  <si>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040 1 14 01040 04 0000 410</t>
  </si>
  <si>
    <t>Доходы от продажи квартир, находящихся в собственности городских округов</t>
  </si>
  <si>
    <t>040 1 14 02042 04 0000 410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</si>
  <si>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</si>
  <si>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040 1 14 02043 04 0000 410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</si>
  <si>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</si>
  <si>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040 1 14 02043 04 0000 440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</si>
  <si>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</si>
  <si>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040 1 14 06012 04 0000 430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</si>
  <si>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</si>
  <si>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040 1 14 06312 04 0000 430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</si>
  <si>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</si>
  <si>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</si>
  <si>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</si>
  <si>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</si>
  <si>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</si>
  <si>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</si>
  <si>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</si>
  <si>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</si>
  <si>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</si>
  <si>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</si>
  <si>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</si>
  <si>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</si>
  <si>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</si>
  <si>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050 2 02 10000 00 0000 151</t>
  </si>
  <si>
    <t xml:space="preserve">Дотации бюджетам бюджетной системы Российской Федерации </t>
  </si>
  <si>
    <t>050 2 02 20000 00 0000 151</t>
  </si>
  <si>
    <t>Субсидии бюджетам бюджетной системы  Российской Федерации (межбюджетные субсидии)</t>
  </si>
  <si>
    <t>050 2 02 30000 00 0000 151</t>
  </si>
  <si>
    <t xml:space="preserve">Субвенции бюджетам бюджетной системы Российской Федерации </t>
  </si>
  <si>
    <t>050 2 02 40000 00 0000 151</t>
  </si>
  <si>
    <t>Иные межбюджетные трансферты</t>
  </si>
  <si>
    <t>000 2 07 00000 00 0000 000</t>
  </si>
  <si>
    <t>Прочие безвозмездные поступления</t>
  </si>
  <si>
    <t>050 2 07 04050 04 0000 180</t>
  </si>
  <si>
    <t>Прочие безвозмездные поступления в бюджеты городских округов</t>
  </si>
  <si>
    <t>000 2 18 00000 00 0000 180</t>
  </si>
  <si>
    <t xml:space="preserve">Доходы бюджетов бюджетной системы Российской Федерации от возврата организациями остатков субсидий прошлых лет  </t>
  </si>
  <si>
    <t xml:space="preserve">000 2 19 00000 00 0000 000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</si>
  <si>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</si>
  <si>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</si>
  <si>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Приложение 1</t>
  </si>
  <si>
    <t>Налоговые доходы</t>
  </si>
  <si>
    <t>Неналоговые доходы</t>
  </si>
  <si>
    <t>182 1 06 06032 04 0000 110</t>
  </si>
  <si>
    <t xml:space="preserve">Земельный налог, с организаций обладающих земельным участком, расположенным в границах городских округов </t>
  </si>
  <si>
    <t>182 1 06 06042 04 0000 110</t>
  </si>
  <si>
    <t xml:space="preserve">Земельный налог, с физических лиц обладающих земельным участком, расположенным в границах городских округов </t>
  </si>
  <si>
    <t>182 1 05 01010 01 0000 110</t>
  </si>
  <si>
    <t>Налог, взимаемый с налогоплательщиков, выбравших в качестве объекта налоообложения доходы</t>
  </si>
  <si>
    <t>182 1 05 01020 01 0000 110</t>
  </si>
  <si>
    <t>Налог, взимаемый с налогоплательщиков, выбравших в качестве объекта налоообложения доходы, уменьшенные на величину расходов</t>
  </si>
  <si>
    <t xml:space="preserve">182 1 05 01050 01 0000 110 </t>
  </si>
  <si>
    <t xml:space="preserve">Минимальный налог, зачисляемый в бюджеты субъектов Российской Федерации (за налоговые периоды, истекшие до 1 января 2016 года) </t>
  </si>
  <si>
    <t>000 2 19 00000 04 0000 151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</si>
  <si>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</si>
  <si>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Фактическое исполнение на 01.01.2020 года</t>
  </si>
  <si>
    <t>% исполнения к утвержденному плану 2019 года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</si>
  <si>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</si>
  <si>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</si>
  <si>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</si>
  <si>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</si>
  <si>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</si>
  <si>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</si>
  <si>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000 1 16 10000 00 0000 140</t>
  </si>
  <si>
    <t>Платежи в целях возмещения причиненного ущерба (убытков)</t>
  </si>
  <si>
    <t>000 1 16 11000 01 0000 140</t>
  </si>
  <si>
    <t>Платежи, уплачиваемые в целях возмещения вреда</t>
  </si>
  <si>
    <t>Утверждено по бюджету на 2020 год</t>
  </si>
  <si>
    <t>Уточнено в течение 2020 года</t>
  </si>
  <si>
    <t>Фактическое исполнение на 01.01.2021 года</t>
  </si>
  <si>
    <t>Отклонение 2020 года к 2019 году</t>
  </si>
  <si>
    <t>бюджета города Нижневартовска по доходам на 01.01.2021 года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</si>
  <si>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</si>
  <si>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</si>
  <si>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</si>
  <si>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182 1 06 04000 02 0000 110</t>
  </si>
  <si>
    <t>182 1 06 04011 02 0000 110</t>
  </si>
  <si>
    <t>182 1 06 04012 02 0000 110</t>
  </si>
  <si>
    <t>040 1 14 06024 04 0000 430</t>
  </si>
  <si>
    <t>040 1 14 06324 04 0000 430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</si>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</sst>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\.00\.0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0" fillId="0" borderId="0" xfId="0" applyFont="1"/>
    <xf numFmtId="0" fontId="6" fillId="0" borderId="0" xfId="0" applyFont="1"/>
    <xf numFmtId="0" fontId="0" fillId="3" borderId="0" xfId="0" applyFont="1" applyFill="1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3" borderId="0" xfId="0" applyFont="1" applyFill="1" applyAlignment="1">
      <alignment horizontal="center" vertical="center"/>
    </xf>
    <xf numFmtId="0" fontId="10" fillId="0" borderId="0" xfId="0" applyFont="1"/>
    <xf numFmtId="49" fontId="3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/>
    <xf numFmtId="4" fontId="8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justify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5" fillId="0" borderId="1" xfId="0" applyNumberFormat="1" applyFont="1" applyFill="1" applyBorder="1" applyAlignment="1">
      <alignment horizontal="justify" vertical="center" wrapText="1"/>
    </xf>
    <xf numFmtId="2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5" fillId="0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right"/>
    </xf>
    <xf numFmtId="0" fontId="5" fillId="3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right"/>
    </xf>
    <xf numFmtId="49" fontId="5" fillId="3" borderId="3" xfId="2" applyNumberFormat="1" applyFont="1" applyFill="1" applyBorder="1" applyAlignment="1">
      <alignment horizontal="justify" vertical="center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9" fontId="5" fillId="0" borderId="4" xfId="0" applyNumberFormat="1" applyFont="1" applyFill="1" applyBorder="1" applyAlignment="1">
      <alignment horizontal="justify" vertical="center" wrapText="1"/>
    </xf>
    <xf numFmtId="0" fontId="3" fillId="3" borderId="4" xfId="0" applyNumberFormat="1" applyFont="1" applyFill="1" applyBorder="1" applyAlignment="1">
      <alignment horizontal="justify"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</cellXfs>
  <cellStyles count="3">
    <cellStyle name="Гиперссылка" xfId="2" builtinId="8"/>
    <cellStyle name="Обычный" xfId="0" builtinId="0"/>
    <cellStyle name="Обычный_Tmp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topLeftCell="B1" zoomScale="73" zoomScaleNormal="73" workbookViewId="0">
      <selection activeCell="E9" sqref="E9"/>
    </sheetView>
  </sheetViews>
  <sheetFormatPr defaultColWidth="9" defaultRowHeight="14.4" x14ac:dyDescent="0.3"/>
  <cols>
    <col min="1" max="1" width="34" customWidth="1"/>
    <col min="2" max="2" width="85.33203125" customWidth="1"/>
    <col min="3" max="3" width="19.109375" style="5" customWidth="1"/>
    <col min="4" max="4" width="19.6640625" style="8" customWidth="1"/>
    <col min="5" max="5" width="19.109375" style="5" customWidth="1"/>
    <col min="6" max="6" width="19.88671875" style="51" customWidth="1"/>
    <col min="7" max="7" width="20.33203125" customWidth="1"/>
    <col min="8" max="8" width="19.88671875" style="51" customWidth="1"/>
    <col min="9" max="9" width="19.88671875" customWidth="1"/>
    <col min="251" max="251" width="34" customWidth="1"/>
    <col min="252" max="252" width="83.109375" customWidth="1"/>
    <col min="253" max="253" width="19.109375" customWidth="1"/>
    <col min="254" max="254" width="20.88671875" customWidth="1"/>
    <col min="255" max="255" width="19.109375" customWidth="1"/>
    <col min="256" max="256" width="19.88671875" customWidth="1"/>
    <col min="257" max="257" width="20.33203125" customWidth="1"/>
    <col min="507" max="507" width="34" customWidth="1"/>
    <col min="508" max="508" width="83.109375" customWidth="1"/>
    <col min="509" max="509" width="19.109375" customWidth="1"/>
    <col min="510" max="510" width="20.88671875" customWidth="1"/>
    <col min="511" max="511" width="19.109375" customWidth="1"/>
    <col min="512" max="512" width="19.88671875" customWidth="1"/>
    <col min="513" max="513" width="20.33203125" customWidth="1"/>
    <col min="763" max="763" width="34" customWidth="1"/>
    <col min="764" max="764" width="83.109375" customWidth="1"/>
    <col min="765" max="765" width="19.109375" customWidth="1"/>
    <col min="766" max="766" width="20.88671875" customWidth="1"/>
    <col min="767" max="767" width="19.109375" customWidth="1"/>
    <col min="768" max="768" width="19.88671875" customWidth="1"/>
    <col min="769" max="769" width="20.33203125" customWidth="1"/>
    <col min="1019" max="1019" width="34" customWidth="1"/>
    <col min="1020" max="1020" width="83.109375" customWidth="1"/>
    <col min="1021" max="1021" width="19.109375" customWidth="1"/>
    <col min="1022" max="1022" width="20.88671875" customWidth="1"/>
    <col min="1023" max="1023" width="19.109375" customWidth="1"/>
    <col min="1024" max="1024" width="19.88671875" customWidth="1"/>
    <col min="1025" max="1025" width="20.33203125" customWidth="1"/>
    <col min="1275" max="1275" width="34" customWidth="1"/>
    <col min="1276" max="1276" width="83.109375" customWidth="1"/>
    <col min="1277" max="1277" width="19.109375" customWidth="1"/>
    <col min="1278" max="1278" width="20.88671875" customWidth="1"/>
    <col min="1279" max="1279" width="19.109375" customWidth="1"/>
    <col min="1280" max="1280" width="19.88671875" customWidth="1"/>
    <col min="1281" max="1281" width="20.33203125" customWidth="1"/>
    <col min="1531" max="1531" width="34" customWidth="1"/>
    <col min="1532" max="1532" width="83.109375" customWidth="1"/>
    <col min="1533" max="1533" width="19.109375" customWidth="1"/>
    <col min="1534" max="1534" width="20.88671875" customWidth="1"/>
    <col min="1535" max="1535" width="19.109375" customWidth="1"/>
    <col min="1536" max="1536" width="19.88671875" customWidth="1"/>
    <col min="1537" max="1537" width="20.33203125" customWidth="1"/>
    <col min="1787" max="1787" width="34" customWidth="1"/>
    <col min="1788" max="1788" width="83.109375" customWidth="1"/>
    <col min="1789" max="1789" width="19.109375" customWidth="1"/>
    <col min="1790" max="1790" width="20.88671875" customWidth="1"/>
    <col min="1791" max="1791" width="19.109375" customWidth="1"/>
    <col min="1792" max="1792" width="19.88671875" customWidth="1"/>
    <col min="1793" max="1793" width="20.33203125" customWidth="1"/>
    <col min="2043" max="2043" width="34" customWidth="1"/>
    <col min="2044" max="2044" width="83.109375" customWidth="1"/>
    <col min="2045" max="2045" width="19.109375" customWidth="1"/>
    <col min="2046" max="2046" width="20.88671875" customWidth="1"/>
    <col min="2047" max="2047" width="19.109375" customWidth="1"/>
    <col min="2048" max="2048" width="19.88671875" customWidth="1"/>
    <col min="2049" max="2049" width="20.33203125" customWidth="1"/>
    <col min="2299" max="2299" width="34" customWidth="1"/>
    <col min="2300" max="2300" width="83.109375" customWidth="1"/>
    <col min="2301" max="2301" width="19.109375" customWidth="1"/>
    <col min="2302" max="2302" width="20.88671875" customWidth="1"/>
    <col min="2303" max="2303" width="19.109375" customWidth="1"/>
    <col min="2304" max="2304" width="19.88671875" customWidth="1"/>
    <col min="2305" max="2305" width="20.33203125" customWidth="1"/>
    <col min="2555" max="2555" width="34" customWidth="1"/>
    <col min="2556" max="2556" width="83.109375" customWidth="1"/>
    <col min="2557" max="2557" width="19.109375" customWidth="1"/>
    <col min="2558" max="2558" width="20.88671875" customWidth="1"/>
    <col min="2559" max="2559" width="19.109375" customWidth="1"/>
    <col min="2560" max="2560" width="19.88671875" customWidth="1"/>
    <col min="2561" max="2561" width="20.33203125" customWidth="1"/>
    <col min="2811" max="2811" width="34" customWidth="1"/>
    <col min="2812" max="2812" width="83.109375" customWidth="1"/>
    <col min="2813" max="2813" width="19.109375" customWidth="1"/>
    <col min="2814" max="2814" width="20.88671875" customWidth="1"/>
    <col min="2815" max="2815" width="19.109375" customWidth="1"/>
    <col min="2816" max="2816" width="19.88671875" customWidth="1"/>
    <col min="2817" max="2817" width="20.33203125" customWidth="1"/>
    <col min="3067" max="3067" width="34" customWidth="1"/>
    <col min="3068" max="3068" width="83.109375" customWidth="1"/>
    <col min="3069" max="3069" width="19.109375" customWidth="1"/>
    <col min="3070" max="3070" width="20.88671875" customWidth="1"/>
    <col min="3071" max="3071" width="19.109375" customWidth="1"/>
    <col min="3072" max="3072" width="19.88671875" customWidth="1"/>
    <col min="3073" max="3073" width="20.33203125" customWidth="1"/>
    <col min="3323" max="3323" width="34" customWidth="1"/>
    <col min="3324" max="3324" width="83.109375" customWidth="1"/>
    <col min="3325" max="3325" width="19.109375" customWidth="1"/>
    <col min="3326" max="3326" width="20.88671875" customWidth="1"/>
    <col min="3327" max="3327" width="19.109375" customWidth="1"/>
    <col min="3328" max="3328" width="19.88671875" customWidth="1"/>
    <col min="3329" max="3329" width="20.33203125" customWidth="1"/>
    <col min="3579" max="3579" width="34" customWidth="1"/>
    <col min="3580" max="3580" width="83.109375" customWidth="1"/>
    <col min="3581" max="3581" width="19.109375" customWidth="1"/>
    <col min="3582" max="3582" width="20.88671875" customWidth="1"/>
    <col min="3583" max="3583" width="19.109375" customWidth="1"/>
    <col min="3584" max="3584" width="19.88671875" customWidth="1"/>
    <col min="3585" max="3585" width="20.33203125" customWidth="1"/>
    <col min="3835" max="3835" width="34" customWidth="1"/>
    <col min="3836" max="3836" width="83.109375" customWidth="1"/>
    <col min="3837" max="3837" width="19.109375" customWidth="1"/>
    <col min="3838" max="3838" width="20.88671875" customWidth="1"/>
    <col min="3839" max="3839" width="19.109375" customWidth="1"/>
    <col min="3840" max="3840" width="19.88671875" customWidth="1"/>
    <col min="3841" max="3841" width="20.33203125" customWidth="1"/>
    <col min="4091" max="4091" width="34" customWidth="1"/>
    <col min="4092" max="4092" width="83.109375" customWidth="1"/>
    <col min="4093" max="4093" width="19.109375" customWidth="1"/>
    <col min="4094" max="4094" width="20.88671875" customWidth="1"/>
    <col min="4095" max="4095" width="19.109375" customWidth="1"/>
    <col min="4096" max="4096" width="19.88671875" customWidth="1"/>
    <col min="4097" max="4097" width="20.33203125" customWidth="1"/>
    <col min="4347" max="4347" width="34" customWidth="1"/>
    <col min="4348" max="4348" width="83.109375" customWidth="1"/>
    <col min="4349" max="4349" width="19.109375" customWidth="1"/>
    <col min="4350" max="4350" width="20.88671875" customWidth="1"/>
    <col min="4351" max="4351" width="19.109375" customWidth="1"/>
    <col min="4352" max="4352" width="19.88671875" customWidth="1"/>
    <col min="4353" max="4353" width="20.33203125" customWidth="1"/>
    <col min="4603" max="4603" width="34" customWidth="1"/>
    <col min="4604" max="4604" width="83.109375" customWidth="1"/>
    <col min="4605" max="4605" width="19.109375" customWidth="1"/>
    <col min="4606" max="4606" width="20.88671875" customWidth="1"/>
    <col min="4607" max="4607" width="19.109375" customWidth="1"/>
    <col min="4608" max="4608" width="19.88671875" customWidth="1"/>
    <col min="4609" max="4609" width="20.33203125" customWidth="1"/>
    <col min="4859" max="4859" width="34" customWidth="1"/>
    <col min="4860" max="4860" width="83.109375" customWidth="1"/>
    <col min="4861" max="4861" width="19.109375" customWidth="1"/>
    <col min="4862" max="4862" width="20.88671875" customWidth="1"/>
    <col min="4863" max="4863" width="19.109375" customWidth="1"/>
    <col min="4864" max="4864" width="19.88671875" customWidth="1"/>
    <col min="4865" max="4865" width="20.33203125" customWidth="1"/>
    <col min="5115" max="5115" width="34" customWidth="1"/>
    <col min="5116" max="5116" width="83.109375" customWidth="1"/>
    <col min="5117" max="5117" width="19.109375" customWidth="1"/>
    <col min="5118" max="5118" width="20.88671875" customWidth="1"/>
    <col min="5119" max="5119" width="19.109375" customWidth="1"/>
    <col min="5120" max="5120" width="19.88671875" customWidth="1"/>
    <col min="5121" max="5121" width="20.33203125" customWidth="1"/>
    <col min="5371" max="5371" width="34" customWidth="1"/>
    <col min="5372" max="5372" width="83.109375" customWidth="1"/>
    <col min="5373" max="5373" width="19.109375" customWidth="1"/>
    <col min="5374" max="5374" width="20.88671875" customWidth="1"/>
    <col min="5375" max="5375" width="19.109375" customWidth="1"/>
    <col min="5376" max="5376" width="19.88671875" customWidth="1"/>
    <col min="5377" max="5377" width="20.33203125" customWidth="1"/>
    <col min="5627" max="5627" width="34" customWidth="1"/>
    <col min="5628" max="5628" width="83.109375" customWidth="1"/>
    <col min="5629" max="5629" width="19.109375" customWidth="1"/>
    <col min="5630" max="5630" width="20.88671875" customWidth="1"/>
    <col min="5631" max="5631" width="19.109375" customWidth="1"/>
    <col min="5632" max="5632" width="19.88671875" customWidth="1"/>
    <col min="5633" max="5633" width="20.33203125" customWidth="1"/>
    <col min="5883" max="5883" width="34" customWidth="1"/>
    <col min="5884" max="5884" width="83.109375" customWidth="1"/>
    <col min="5885" max="5885" width="19.109375" customWidth="1"/>
    <col min="5886" max="5886" width="20.88671875" customWidth="1"/>
    <col min="5887" max="5887" width="19.109375" customWidth="1"/>
    <col min="5888" max="5888" width="19.88671875" customWidth="1"/>
    <col min="5889" max="5889" width="20.33203125" customWidth="1"/>
    <col min="6139" max="6139" width="34" customWidth="1"/>
    <col min="6140" max="6140" width="83.109375" customWidth="1"/>
    <col min="6141" max="6141" width="19.109375" customWidth="1"/>
    <col min="6142" max="6142" width="20.88671875" customWidth="1"/>
    <col min="6143" max="6143" width="19.109375" customWidth="1"/>
    <col min="6144" max="6144" width="19.88671875" customWidth="1"/>
    <col min="6145" max="6145" width="20.33203125" customWidth="1"/>
    <col min="6395" max="6395" width="34" customWidth="1"/>
    <col min="6396" max="6396" width="83.109375" customWidth="1"/>
    <col min="6397" max="6397" width="19.109375" customWidth="1"/>
    <col min="6398" max="6398" width="20.88671875" customWidth="1"/>
    <col min="6399" max="6399" width="19.109375" customWidth="1"/>
    <col min="6400" max="6400" width="19.88671875" customWidth="1"/>
    <col min="6401" max="6401" width="20.33203125" customWidth="1"/>
    <col min="6651" max="6651" width="34" customWidth="1"/>
    <col min="6652" max="6652" width="83.109375" customWidth="1"/>
    <col min="6653" max="6653" width="19.109375" customWidth="1"/>
    <col min="6654" max="6654" width="20.88671875" customWidth="1"/>
    <col min="6655" max="6655" width="19.109375" customWidth="1"/>
    <col min="6656" max="6656" width="19.88671875" customWidth="1"/>
    <col min="6657" max="6657" width="20.33203125" customWidth="1"/>
    <col min="6907" max="6907" width="34" customWidth="1"/>
    <col min="6908" max="6908" width="83.109375" customWidth="1"/>
    <col min="6909" max="6909" width="19.109375" customWidth="1"/>
    <col min="6910" max="6910" width="20.88671875" customWidth="1"/>
    <col min="6911" max="6911" width="19.109375" customWidth="1"/>
    <col min="6912" max="6912" width="19.88671875" customWidth="1"/>
    <col min="6913" max="6913" width="20.33203125" customWidth="1"/>
    <col min="7163" max="7163" width="34" customWidth="1"/>
    <col min="7164" max="7164" width="83.109375" customWidth="1"/>
    <col min="7165" max="7165" width="19.109375" customWidth="1"/>
    <col min="7166" max="7166" width="20.88671875" customWidth="1"/>
    <col min="7167" max="7167" width="19.109375" customWidth="1"/>
    <col min="7168" max="7168" width="19.88671875" customWidth="1"/>
    <col min="7169" max="7169" width="20.33203125" customWidth="1"/>
    <col min="7419" max="7419" width="34" customWidth="1"/>
    <col min="7420" max="7420" width="83.109375" customWidth="1"/>
    <col min="7421" max="7421" width="19.109375" customWidth="1"/>
    <col min="7422" max="7422" width="20.88671875" customWidth="1"/>
    <col min="7423" max="7423" width="19.109375" customWidth="1"/>
    <col min="7424" max="7424" width="19.88671875" customWidth="1"/>
    <col min="7425" max="7425" width="20.33203125" customWidth="1"/>
    <col min="7675" max="7675" width="34" customWidth="1"/>
    <col min="7676" max="7676" width="83.109375" customWidth="1"/>
    <col min="7677" max="7677" width="19.109375" customWidth="1"/>
    <col min="7678" max="7678" width="20.88671875" customWidth="1"/>
    <col min="7679" max="7679" width="19.109375" customWidth="1"/>
    <col min="7680" max="7680" width="19.88671875" customWidth="1"/>
    <col min="7681" max="7681" width="20.33203125" customWidth="1"/>
    <col min="7931" max="7931" width="34" customWidth="1"/>
    <col min="7932" max="7932" width="83.109375" customWidth="1"/>
    <col min="7933" max="7933" width="19.109375" customWidth="1"/>
    <col min="7934" max="7934" width="20.88671875" customWidth="1"/>
    <col min="7935" max="7935" width="19.109375" customWidth="1"/>
    <col min="7936" max="7936" width="19.88671875" customWidth="1"/>
    <col min="7937" max="7937" width="20.33203125" customWidth="1"/>
    <col min="8187" max="8187" width="34" customWidth="1"/>
    <col min="8188" max="8188" width="83.109375" customWidth="1"/>
    <col min="8189" max="8189" width="19.109375" customWidth="1"/>
    <col min="8190" max="8190" width="20.88671875" customWidth="1"/>
    <col min="8191" max="8191" width="19.109375" customWidth="1"/>
    <col min="8192" max="8192" width="19.88671875" customWidth="1"/>
    <col min="8193" max="8193" width="20.33203125" customWidth="1"/>
    <col min="8443" max="8443" width="34" customWidth="1"/>
    <col min="8444" max="8444" width="83.109375" customWidth="1"/>
    <col min="8445" max="8445" width="19.109375" customWidth="1"/>
    <col min="8446" max="8446" width="20.88671875" customWidth="1"/>
    <col min="8447" max="8447" width="19.109375" customWidth="1"/>
    <col min="8448" max="8448" width="19.88671875" customWidth="1"/>
    <col min="8449" max="8449" width="20.33203125" customWidth="1"/>
    <col min="8699" max="8699" width="34" customWidth="1"/>
    <col min="8700" max="8700" width="83.109375" customWidth="1"/>
    <col min="8701" max="8701" width="19.109375" customWidth="1"/>
    <col min="8702" max="8702" width="20.88671875" customWidth="1"/>
    <col min="8703" max="8703" width="19.109375" customWidth="1"/>
    <col min="8704" max="8704" width="19.88671875" customWidth="1"/>
    <col min="8705" max="8705" width="20.33203125" customWidth="1"/>
    <col min="8955" max="8955" width="34" customWidth="1"/>
    <col min="8956" max="8956" width="83.109375" customWidth="1"/>
    <col min="8957" max="8957" width="19.109375" customWidth="1"/>
    <col min="8958" max="8958" width="20.88671875" customWidth="1"/>
    <col min="8959" max="8959" width="19.109375" customWidth="1"/>
    <col min="8960" max="8960" width="19.88671875" customWidth="1"/>
    <col min="8961" max="8961" width="20.33203125" customWidth="1"/>
    <col min="9211" max="9211" width="34" customWidth="1"/>
    <col min="9212" max="9212" width="83.109375" customWidth="1"/>
    <col min="9213" max="9213" width="19.109375" customWidth="1"/>
    <col min="9214" max="9214" width="20.88671875" customWidth="1"/>
    <col min="9215" max="9215" width="19.109375" customWidth="1"/>
    <col min="9216" max="9216" width="19.88671875" customWidth="1"/>
    <col min="9217" max="9217" width="20.33203125" customWidth="1"/>
    <col min="9467" max="9467" width="34" customWidth="1"/>
    <col min="9468" max="9468" width="83.109375" customWidth="1"/>
    <col min="9469" max="9469" width="19.109375" customWidth="1"/>
    <col min="9470" max="9470" width="20.88671875" customWidth="1"/>
    <col min="9471" max="9471" width="19.109375" customWidth="1"/>
    <col min="9472" max="9472" width="19.88671875" customWidth="1"/>
    <col min="9473" max="9473" width="20.33203125" customWidth="1"/>
    <col min="9723" max="9723" width="34" customWidth="1"/>
    <col min="9724" max="9724" width="83.109375" customWidth="1"/>
    <col min="9725" max="9725" width="19.109375" customWidth="1"/>
    <col min="9726" max="9726" width="20.88671875" customWidth="1"/>
    <col min="9727" max="9727" width="19.109375" customWidth="1"/>
    <col min="9728" max="9728" width="19.88671875" customWidth="1"/>
    <col min="9729" max="9729" width="20.33203125" customWidth="1"/>
    <col min="9979" max="9979" width="34" customWidth="1"/>
    <col min="9980" max="9980" width="83.109375" customWidth="1"/>
    <col min="9981" max="9981" width="19.109375" customWidth="1"/>
    <col min="9982" max="9982" width="20.88671875" customWidth="1"/>
    <col min="9983" max="9983" width="19.109375" customWidth="1"/>
    <col min="9984" max="9984" width="19.88671875" customWidth="1"/>
    <col min="9985" max="9985" width="20.33203125" customWidth="1"/>
    <col min="10235" max="10235" width="34" customWidth="1"/>
    <col min="10236" max="10236" width="83.109375" customWidth="1"/>
    <col min="10237" max="10237" width="19.109375" customWidth="1"/>
    <col min="10238" max="10238" width="20.88671875" customWidth="1"/>
    <col min="10239" max="10239" width="19.109375" customWidth="1"/>
    <col min="10240" max="10240" width="19.88671875" customWidth="1"/>
    <col min="10241" max="10241" width="20.33203125" customWidth="1"/>
    <col min="10491" max="10491" width="34" customWidth="1"/>
    <col min="10492" max="10492" width="83.109375" customWidth="1"/>
    <col min="10493" max="10493" width="19.109375" customWidth="1"/>
    <col min="10494" max="10494" width="20.88671875" customWidth="1"/>
    <col min="10495" max="10495" width="19.109375" customWidth="1"/>
    <col min="10496" max="10496" width="19.88671875" customWidth="1"/>
    <col min="10497" max="10497" width="20.33203125" customWidth="1"/>
    <col min="10747" max="10747" width="34" customWidth="1"/>
    <col min="10748" max="10748" width="83.109375" customWidth="1"/>
    <col min="10749" max="10749" width="19.109375" customWidth="1"/>
    <col min="10750" max="10750" width="20.88671875" customWidth="1"/>
    <col min="10751" max="10751" width="19.109375" customWidth="1"/>
    <col min="10752" max="10752" width="19.88671875" customWidth="1"/>
    <col min="10753" max="10753" width="20.33203125" customWidth="1"/>
    <col min="11003" max="11003" width="34" customWidth="1"/>
    <col min="11004" max="11004" width="83.109375" customWidth="1"/>
    <col min="11005" max="11005" width="19.109375" customWidth="1"/>
    <col min="11006" max="11006" width="20.88671875" customWidth="1"/>
    <col min="11007" max="11007" width="19.109375" customWidth="1"/>
    <col min="11008" max="11008" width="19.88671875" customWidth="1"/>
    <col min="11009" max="11009" width="20.33203125" customWidth="1"/>
    <col min="11259" max="11259" width="34" customWidth="1"/>
    <col min="11260" max="11260" width="83.109375" customWidth="1"/>
    <col min="11261" max="11261" width="19.109375" customWidth="1"/>
    <col min="11262" max="11262" width="20.88671875" customWidth="1"/>
    <col min="11263" max="11263" width="19.109375" customWidth="1"/>
    <col min="11264" max="11264" width="19.88671875" customWidth="1"/>
    <col min="11265" max="11265" width="20.33203125" customWidth="1"/>
    <col min="11515" max="11515" width="34" customWidth="1"/>
    <col min="11516" max="11516" width="83.109375" customWidth="1"/>
    <col min="11517" max="11517" width="19.109375" customWidth="1"/>
    <col min="11518" max="11518" width="20.88671875" customWidth="1"/>
    <col min="11519" max="11519" width="19.109375" customWidth="1"/>
    <col min="11520" max="11520" width="19.88671875" customWidth="1"/>
    <col min="11521" max="11521" width="20.33203125" customWidth="1"/>
    <col min="11771" max="11771" width="34" customWidth="1"/>
    <col min="11772" max="11772" width="83.109375" customWidth="1"/>
    <col min="11773" max="11773" width="19.109375" customWidth="1"/>
    <col min="11774" max="11774" width="20.88671875" customWidth="1"/>
    <col min="11775" max="11775" width="19.109375" customWidth="1"/>
    <col min="11776" max="11776" width="19.88671875" customWidth="1"/>
    <col min="11777" max="11777" width="20.33203125" customWidth="1"/>
    <col min="12027" max="12027" width="34" customWidth="1"/>
    <col min="12028" max="12028" width="83.109375" customWidth="1"/>
    <col min="12029" max="12029" width="19.109375" customWidth="1"/>
    <col min="12030" max="12030" width="20.88671875" customWidth="1"/>
    <col min="12031" max="12031" width="19.109375" customWidth="1"/>
    <col min="12032" max="12032" width="19.88671875" customWidth="1"/>
    <col min="12033" max="12033" width="20.33203125" customWidth="1"/>
    <col min="12283" max="12283" width="34" customWidth="1"/>
    <col min="12284" max="12284" width="83.109375" customWidth="1"/>
    <col min="12285" max="12285" width="19.109375" customWidth="1"/>
    <col min="12286" max="12286" width="20.88671875" customWidth="1"/>
    <col min="12287" max="12287" width="19.109375" customWidth="1"/>
    <col min="12288" max="12288" width="19.88671875" customWidth="1"/>
    <col min="12289" max="12289" width="20.33203125" customWidth="1"/>
    <col min="12539" max="12539" width="34" customWidth="1"/>
    <col min="12540" max="12540" width="83.109375" customWidth="1"/>
    <col min="12541" max="12541" width="19.109375" customWidth="1"/>
    <col min="12542" max="12542" width="20.88671875" customWidth="1"/>
    <col min="12543" max="12543" width="19.109375" customWidth="1"/>
    <col min="12544" max="12544" width="19.88671875" customWidth="1"/>
    <col min="12545" max="12545" width="20.33203125" customWidth="1"/>
    <col min="12795" max="12795" width="34" customWidth="1"/>
    <col min="12796" max="12796" width="83.109375" customWidth="1"/>
    <col min="12797" max="12797" width="19.109375" customWidth="1"/>
    <col min="12798" max="12798" width="20.88671875" customWidth="1"/>
    <col min="12799" max="12799" width="19.109375" customWidth="1"/>
    <col min="12800" max="12800" width="19.88671875" customWidth="1"/>
    <col min="12801" max="12801" width="20.33203125" customWidth="1"/>
    <col min="13051" max="13051" width="34" customWidth="1"/>
    <col min="13052" max="13052" width="83.109375" customWidth="1"/>
    <col min="13053" max="13053" width="19.109375" customWidth="1"/>
    <col min="13054" max="13054" width="20.88671875" customWidth="1"/>
    <col min="13055" max="13055" width="19.109375" customWidth="1"/>
    <col min="13056" max="13056" width="19.88671875" customWidth="1"/>
    <col min="13057" max="13057" width="20.33203125" customWidth="1"/>
    <col min="13307" max="13307" width="34" customWidth="1"/>
    <col min="13308" max="13308" width="83.109375" customWidth="1"/>
    <col min="13309" max="13309" width="19.109375" customWidth="1"/>
    <col min="13310" max="13310" width="20.88671875" customWidth="1"/>
    <col min="13311" max="13311" width="19.109375" customWidth="1"/>
    <col min="13312" max="13312" width="19.88671875" customWidth="1"/>
    <col min="13313" max="13313" width="20.33203125" customWidth="1"/>
    <col min="13563" max="13563" width="34" customWidth="1"/>
    <col min="13564" max="13564" width="83.109375" customWidth="1"/>
    <col min="13565" max="13565" width="19.109375" customWidth="1"/>
    <col min="13566" max="13566" width="20.88671875" customWidth="1"/>
    <col min="13567" max="13567" width="19.109375" customWidth="1"/>
    <col min="13568" max="13568" width="19.88671875" customWidth="1"/>
    <col min="13569" max="13569" width="20.33203125" customWidth="1"/>
    <col min="13819" max="13819" width="34" customWidth="1"/>
    <col min="13820" max="13820" width="83.109375" customWidth="1"/>
    <col min="13821" max="13821" width="19.109375" customWidth="1"/>
    <col min="13822" max="13822" width="20.88671875" customWidth="1"/>
    <col min="13823" max="13823" width="19.109375" customWidth="1"/>
    <col min="13824" max="13824" width="19.88671875" customWidth="1"/>
    <col min="13825" max="13825" width="20.33203125" customWidth="1"/>
    <col min="14075" max="14075" width="34" customWidth="1"/>
    <col min="14076" max="14076" width="83.109375" customWidth="1"/>
    <col min="14077" max="14077" width="19.109375" customWidth="1"/>
    <col min="14078" max="14078" width="20.88671875" customWidth="1"/>
    <col min="14079" max="14079" width="19.109375" customWidth="1"/>
    <col min="14080" max="14080" width="19.88671875" customWidth="1"/>
    <col min="14081" max="14081" width="20.33203125" customWidth="1"/>
    <col min="14331" max="14331" width="34" customWidth="1"/>
    <col min="14332" max="14332" width="83.109375" customWidth="1"/>
    <col min="14333" max="14333" width="19.109375" customWidth="1"/>
    <col min="14334" max="14334" width="20.88671875" customWidth="1"/>
    <col min="14335" max="14335" width="19.109375" customWidth="1"/>
    <col min="14336" max="14336" width="19.88671875" customWidth="1"/>
    <col min="14337" max="14337" width="20.33203125" customWidth="1"/>
    <col min="14587" max="14587" width="34" customWidth="1"/>
    <col min="14588" max="14588" width="83.109375" customWidth="1"/>
    <col min="14589" max="14589" width="19.109375" customWidth="1"/>
    <col min="14590" max="14590" width="20.88671875" customWidth="1"/>
    <col min="14591" max="14591" width="19.109375" customWidth="1"/>
    <col min="14592" max="14592" width="19.88671875" customWidth="1"/>
    <col min="14593" max="14593" width="20.33203125" customWidth="1"/>
    <col min="14843" max="14843" width="34" customWidth="1"/>
    <col min="14844" max="14844" width="83.109375" customWidth="1"/>
    <col min="14845" max="14845" width="19.109375" customWidth="1"/>
    <col min="14846" max="14846" width="20.88671875" customWidth="1"/>
    <col min="14847" max="14847" width="19.109375" customWidth="1"/>
    <col min="14848" max="14848" width="19.88671875" customWidth="1"/>
    <col min="14849" max="14849" width="20.33203125" customWidth="1"/>
    <col min="15099" max="15099" width="34" customWidth="1"/>
    <col min="15100" max="15100" width="83.109375" customWidth="1"/>
    <col min="15101" max="15101" width="19.109375" customWidth="1"/>
    <col min="15102" max="15102" width="20.88671875" customWidth="1"/>
    <col min="15103" max="15103" width="19.109375" customWidth="1"/>
    <col min="15104" max="15104" width="19.88671875" customWidth="1"/>
    <col min="15105" max="15105" width="20.33203125" customWidth="1"/>
    <col min="15355" max="15355" width="34" customWidth="1"/>
    <col min="15356" max="15356" width="83.109375" customWidth="1"/>
    <col min="15357" max="15357" width="19.109375" customWidth="1"/>
    <col min="15358" max="15358" width="20.88671875" customWidth="1"/>
    <col min="15359" max="15359" width="19.109375" customWidth="1"/>
    <col min="15360" max="15360" width="19.88671875" customWidth="1"/>
    <col min="15361" max="15361" width="20.33203125" customWidth="1"/>
    <col min="15611" max="15611" width="34" customWidth="1"/>
    <col min="15612" max="15612" width="83.109375" customWidth="1"/>
    <col min="15613" max="15613" width="19.109375" customWidth="1"/>
    <col min="15614" max="15614" width="20.88671875" customWidth="1"/>
    <col min="15615" max="15615" width="19.109375" customWidth="1"/>
    <col min="15616" max="15616" width="19.88671875" customWidth="1"/>
    <col min="15617" max="15617" width="20.33203125" customWidth="1"/>
    <col min="15867" max="15867" width="34" customWidth="1"/>
    <col min="15868" max="15868" width="83.109375" customWidth="1"/>
    <col min="15869" max="15869" width="19.109375" customWidth="1"/>
    <col min="15870" max="15870" width="20.88671875" customWidth="1"/>
    <col min="15871" max="15871" width="19.109375" customWidth="1"/>
    <col min="15872" max="15872" width="19.88671875" customWidth="1"/>
    <col min="15873" max="15873" width="20.33203125" customWidth="1"/>
    <col min="16123" max="16123" width="34" customWidth="1"/>
    <col min="16124" max="16124" width="83.109375" customWidth="1"/>
    <col min="16125" max="16125" width="19.109375" customWidth="1"/>
    <col min="16126" max="16126" width="20.88671875" customWidth="1"/>
    <col min="16127" max="16127" width="19.109375" customWidth="1"/>
    <col min="16128" max="16128" width="19.88671875" customWidth="1"/>
    <col min="16129" max="16129" width="20.33203125" customWidth="1"/>
  </cols>
  <sheetData>
    <row r="1" spans="1:9" ht="18" x14ac:dyDescent="0.35">
      <c r="H1" s="66" t="s">
        <v>106</v>
      </c>
      <c r="I1" s="66"/>
    </row>
    <row r="2" spans="1:9" ht="17.399999999999999" x14ac:dyDescent="0.3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9" ht="17.399999999999999" x14ac:dyDescent="0.3">
      <c r="A3" s="65" t="s">
        <v>137</v>
      </c>
      <c r="B3" s="65"/>
      <c r="C3" s="65"/>
      <c r="D3" s="65"/>
      <c r="E3" s="65"/>
      <c r="F3" s="65"/>
      <c r="G3" s="65"/>
      <c r="H3" s="65"/>
      <c r="I3" s="65"/>
    </row>
    <row r="4" spans="1:9" ht="18" x14ac:dyDescent="0.35">
      <c r="A4" s="1"/>
      <c r="B4" s="1"/>
      <c r="C4" s="6"/>
      <c r="D4" s="9"/>
      <c r="E4" s="6"/>
      <c r="F4" s="52"/>
      <c r="G4" s="3"/>
      <c r="H4" s="52"/>
      <c r="I4" s="2" t="s">
        <v>1</v>
      </c>
    </row>
    <row r="5" spans="1:9" ht="70.5" customHeight="1" x14ac:dyDescent="0.3">
      <c r="A5" s="12" t="s">
        <v>2</v>
      </c>
      <c r="B5" s="12" t="s">
        <v>3</v>
      </c>
      <c r="C5" s="13" t="s">
        <v>133</v>
      </c>
      <c r="D5" s="14" t="s">
        <v>134</v>
      </c>
      <c r="E5" s="13" t="s">
        <v>133</v>
      </c>
      <c r="F5" s="53" t="s">
        <v>135</v>
      </c>
      <c r="G5" s="12" t="s">
        <v>122</v>
      </c>
      <c r="H5" s="53" t="s">
        <v>121</v>
      </c>
      <c r="I5" s="12" t="s">
        <v>136</v>
      </c>
    </row>
    <row r="6" spans="1:9" ht="18" x14ac:dyDescent="0.35">
      <c r="A6" s="15"/>
      <c r="B6" s="25" t="s">
        <v>4</v>
      </c>
      <c r="C6" s="16">
        <f>SUM(C7,C29)</f>
        <v>8486319.4100000001</v>
      </c>
      <c r="D6" s="16">
        <f t="shared" ref="D6:I6" si="0">SUM(D7,D29)</f>
        <v>198273.31999999995</v>
      </c>
      <c r="E6" s="16">
        <f>SUM(E7,E29)</f>
        <v>8684592.7300000004</v>
      </c>
      <c r="F6" s="54">
        <f t="shared" si="0"/>
        <v>8997993.3900000006</v>
      </c>
      <c r="G6" s="17">
        <f t="shared" ref="G6:G27" si="1">F6/E6*100</f>
        <v>103.60869726127042</v>
      </c>
      <c r="H6" s="54">
        <f t="shared" ref="H6" si="2">SUM(H7,H29)</f>
        <v>8515998.1600000001</v>
      </c>
      <c r="I6" s="16">
        <f t="shared" si="0"/>
        <v>481995.22999999975</v>
      </c>
    </row>
    <row r="7" spans="1:9" ht="18" x14ac:dyDescent="0.35">
      <c r="A7" s="15"/>
      <c r="B7" s="25" t="s">
        <v>107</v>
      </c>
      <c r="C7" s="16">
        <f>SUM(C8,C9,C11,C19,C27,C28)</f>
        <v>7703876.1600000001</v>
      </c>
      <c r="D7" s="16">
        <f t="shared" ref="D7:I7" si="3">SUM(D8,D9,D11,D19,D27,D28)</f>
        <v>-99597.510000000009</v>
      </c>
      <c r="E7" s="16">
        <f t="shared" si="3"/>
        <v>7604278.6500000004</v>
      </c>
      <c r="F7" s="54">
        <f t="shared" si="3"/>
        <v>7852834.54</v>
      </c>
      <c r="G7" s="17">
        <f t="shared" si="1"/>
        <v>103.26863206150394</v>
      </c>
      <c r="H7" s="54">
        <f t="shared" ref="H7" si="4">SUM(H8,H9,H11,H19,H27,H28)</f>
        <v>7433769.6399999997</v>
      </c>
      <c r="I7" s="16">
        <f t="shared" si="3"/>
        <v>419064.89999999973</v>
      </c>
    </row>
    <row r="8" spans="1:9" ht="18" x14ac:dyDescent="0.3">
      <c r="A8" s="18" t="s">
        <v>5</v>
      </c>
      <c r="B8" s="19" t="s">
        <v>6</v>
      </c>
      <c r="C8" s="20">
        <v>5996182.4000000004</v>
      </c>
      <c r="D8" s="21">
        <v>-154252.5</v>
      </c>
      <c r="E8" s="20">
        <f>D8+C8</f>
        <v>5841929.9000000004</v>
      </c>
      <c r="F8" s="55">
        <v>5999161.7000000002</v>
      </c>
      <c r="G8" s="23">
        <f t="shared" si="1"/>
        <v>102.69143592428249</v>
      </c>
      <c r="H8" s="55">
        <v>5712269.2300000004</v>
      </c>
      <c r="I8" s="22">
        <f>F8-H8</f>
        <v>286892.46999999974</v>
      </c>
    </row>
    <row r="9" spans="1:9" ht="34.799999999999997" x14ac:dyDescent="0.3">
      <c r="A9" s="24" t="s">
        <v>7</v>
      </c>
      <c r="B9" s="25" t="s">
        <v>8</v>
      </c>
      <c r="C9" s="16">
        <f>C10</f>
        <v>21807.3</v>
      </c>
      <c r="D9" s="16">
        <f>D10</f>
        <v>4063.65</v>
      </c>
      <c r="E9" s="16">
        <f>E10</f>
        <v>25870.95</v>
      </c>
      <c r="F9" s="56">
        <f>F10</f>
        <v>25396.639999999999</v>
      </c>
      <c r="G9" s="17">
        <f t="shared" si="1"/>
        <v>98.166630912278052</v>
      </c>
      <c r="H9" s="56">
        <f>H10</f>
        <v>23318.5</v>
      </c>
      <c r="I9" s="26">
        <f>I10</f>
        <v>2078.1399999999994</v>
      </c>
    </row>
    <row r="10" spans="1:9" ht="36" x14ac:dyDescent="0.3">
      <c r="A10" s="18" t="s">
        <v>9</v>
      </c>
      <c r="B10" s="19" t="s">
        <v>10</v>
      </c>
      <c r="C10" s="20">
        <v>21807.3</v>
      </c>
      <c r="D10" s="21">
        <v>4063.65</v>
      </c>
      <c r="E10" s="20">
        <f>D10+C10</f>
        <v>25870.95</v>
      </c>
      <c r="F10" s="57">
        <v>25396.639999999999</v>
      </c>
      <c r="G10" s="23">
        <f t="shared" si="1"/>
        <v>98.166630912278052</v>
      </c>
      <c r="H10" s="57">
        <v>23318.5</v>
      </c>
      <c r="I10" s="27">
        <f>F10-H10</f>
        <v>2078.1399999999994</v>
      </c>
    </row>
    <row r="11" spans="1:9" ht="17.399999999999999" x14ac:dyDescent="0.3">
      <c r="A11" s="24" t="s">
        <v>11</v>
      </c>
      <c r="B11" s="25" t="s">
        <v>12</v>
      </c>
      <c r="C11" s="16">
        <f>C12+C16+C17+C18</f>
        <v>1232102</v>
      </c>
      <c r="D11" s="16">
        <f t="shared" ref="D11:F11" si="5">D12+D16+D17+D18</f>
        <v>23154.9</v>
      </c>
      <c r="E11" s="16">
        <f t="shared" si="5"/>
        <v>1255256.8999999999</v>
      </c>
      <c r="F11" s="54">
        <f t="shared" si="5"/>
        <v>1304853.42</v>
      </c>
      <c r="G11" s="28">
        <f t="shared" si="1"/>
        <v>103.95110514827681</v>
      </c>
      <c r="H11" s="54">
        <f t="shared" ref="H11:I11" si="6">H12+H16+H17+H18</f>
        <v>1312130.43</v>
      </c>
      <c r="I11" s="54">
        <f t="shared" si="6"/>
        <v>-7277.0100000000348</v>
      </c>
    </row>
    <row r="12" spans="1:9" ht="36" x14ac:dyDescent="0.3">
      <c r="A12" s="18" t="s">
        <v>13</v>
      </c>
      <c r="B12" s="19" t="s">
        <v>14</v>
      </c>
      <c r="C12" s="20">
        <f t="shared" ref="C12:D12" si="7">SUM(C13:C15)</f>
        <v>985836</v>
      </c>
      <c r="D12" s="20">
        <f t="shared" si="7"/>
        <v>69164</v>
      </c>
      <c r="E12" s="20">
        <f>E13+E14</f>
        <v>1055000</v>
      </c>
      <c r="F12" s="58">
        <f>SUM(F13:F15)</f>
        <v>1086709.94</v>
      </c>
      <c r="G12" s="23">
        <f t="shared" si="1"/>
        <v>103.00568151658767</v>
      </c>
      <c r="H12" s="58">
        <f>SUM(H13:H15)</f>
        <v>1039959.8999999999</v>
      </c>
      <c r="I12" s="22">
        <f>I13+I14+I15</f>
        <v>46750.039999999979</v>
      </c>
    </row>
    <row r="13" spans="1:9" s="11" customFormat="1" ht="36" x14ac:dyDescent="0.35">
      <c r="A13" s="29" t="s">
        <v>113</v>
      </c>
      <c r="B13" s="30" t="s">
        <v>114</v>
      </c>
      <c r="C13" s="20">
        <v>729934</v>
      </c>
      <c r="D13" s="21">
        <v>30066</v>
      </c>
      <c r="E13" s="20">
        <f>SUM(C13:D13)</f>
        <v>760000</v>
      </c>
      <c r="F13" s="55">
        <v>783454.94</v>
      </c>
      <c r="G13" s="23">
        <f t="shared" si="1"/>
        <v>103.08617631578947</v>
      </c>
      <c r="H13" s="55">
        <v>778160.83</v>
      </c>
      <c r="I13" s="22">
        <f t="shared" ref="I13:I15" si="8">F13-H13</f>
        <v>5294.109999999986</v>
      </c>
    </row>
    <row r="14" spans="1:9" s="11" customFormat="1" ht="36" x14ac:dyDescent="0.35">
      <c r="A14" s="29" t="s">
        <v>115</v>
      </c>
      <c r="B14" s="30" t="s">
        <v>116</v>
      </c>
      <c r="C14" s="20">
        <v>255902</v>
      </c>
      <c r="D14" s="21">
        <v>39098</v>
      </c>
      <c r="E14" s="20">
        <f>SUM(C14:D14)</f>
        <v>295000</v>
      </c>
      <c r="F14" s="55">
        <v>303346.67</v>
      </c>
      <c r="G14" s="23">
        <f t="shared" si="1"/>
        <v>102.82937966101696</v>
      </c>
      <c r="H14" s="55">
        <v>261922.05</v>
      </c>
      <c r="I14" s="22">
        <f t="shared" si="8"/>
        <v>41424.619999999995</v>
      </c>
    </row>
    <row r="15" spans="1:9" s="11" customFormat="1" ht="36" x14ac:dyDescent="0.35">
      <c r="A15" s="31" t="s">
        <v>117</v>
      </c>
      <c r="B15" s="32" t="s">
        <v>118</v>
      </c>
      <c r="C15" s="20">
        <v>0</v>
      </c>
      <c r="D15" s="21">
        <v>0</v>
      </c>
      <c r="E15" s="20">
        <v>0</v>
      </c>
      <c r="F15" s="55">
        <v>-91.67</v>
      </c>
      <c r="G15" s="23">
        <v>0</v>
      </c>
      <c r="H15" s="55">
        <v>-122.98</v>
      </c>
      <c r="I15" s="22">
        <f t="shared" si="8"/>
        <v>31.310000000000002</v>
      </c>
    </row>
    <row r="16" spans="1:9" ht="18" x14ac:dyDescent="0.3">
      <c r="A16" s="18" t="s">
        <v>15</v>
      </c>
      <c r="B16" s="19" t="s">
        <v>16</v>
      </c>
      <c r="C16" s="20">
        <v>168480</v>
      </c>
      <c r="D16" s="21">
        <v>-18480</v>
      </c>
      <c r="E16" s="20">
        <f t="shared" ref="E16:E18" si="9">D16+C16</f>
        <v>150000</v>
      </c>
      <c r="F16" s="55">
        <v>152417.12</v>
      </c>
      <c r="G16" s="23">
        <f t="shared" si="1"/>
        <v>101.61141333333332</v>
      </c>
      <c r="H16" s="55">
        <v>195904.57</v>
      </c>
      <c r="I16" s="22">
        <f t="shared" ref="I16:I18" si="10">F16-H16</f>
        <v>-43487.450000000012</v>
      </c>
    </row>
    <row r="17" spans="1:9" ht="18" x14ac:dyDescent="0.3">
      <c r="A17" s="18" t="s">
        <v>17</v>
      </c>
      <c r="B17" s="19" t="s">
        <v>18</v>
      </c>
      <c r="C17" s="20">
        <v>1286</v>
      </c>
      <c r="D17" s="21">
        <v>-1029.0999999999999</v>
      </c>
      <c r="E17" s="20">
        <f t="shared" si="9"/>
        <v>256.90000000000009</v>
      </c>
      <c r="F17" s="55">
        <v>262.97000000000003</v>
      </c>
      <c r="G17" s="23">
        <f t="shared" si="1"/>
        <v>102.36278707668352</v>
      </c>
      <c r="H17" s="55">
        <v>1500.49</v>
      </c>
      <c r="I17" s="22">
        <f t="shared" si="10"/>
        <v>-1237.52</v>
      </c>
    </row>
    <row r="18" spans="1:9" ht="36" x14ac:dyDescent="0.3">
      <c r="A18" s="18" t="s">
        <v>19</v>
      </c>
      <c r="B18" s="19" t="s">
        <v>20</v>
      </c>
      <c r="C18" s="20">
        <v>76500</v>
      </c>
      <c r="D18" s="21">
        <v>-26500</v>
      </c>
      <c r="E18" s="20">
        <f t="shared" si="9"/>
        <v>50000</v>
      </c>
      <c r="F18" s="57">
        <v>65463.39</v>
      </c>
      <c r="G18" s="23">
        <f t="shared" si="1"/>
        <v>130.92678000000001</v>
      </c>
      <c r="H18" s="57">
        <v>74765.47</v>
      </c>
      <c r="I18" s="27">
        <f t="shared" si="10"/>
        <v>-9302.0800000000017</v>
      </c>
    </row>
    <row r="19" spans="1:9" ht="17.399999999999999" x14ac:dyDescent="0.3">
      <c r="A19" s="24" t="s">
        <v>21</v>
      </c>
      <c r="B19" s="25" t="s">
        <v>22</v>
      </c>
      <c r="C19" s="16">
        <f>C20+C21+C24</f>
        <v>409779.45999999996</v>
      </c>
      <c r="D19" s="16">
        <f>D20+D21+D24</f>
        <v>20111.440000000002</v>
      </c>
      <c r="E19" s="16">
        <f>E20+E21+E24</f>
        <v>429890.9</v>
      </c>
      <c r="F19" s="59">
        <f>F20+F21+F24</f>
        <v>467735.07</v>
      </c>
      <c r="G19" s="17">
        <f t="shared" si="1"/>
        <v>108.80320332437834</v>
      </c>
      <c r="H19" s="59">
        <f>H20+H21+H24</f>
        <v>337777.51</v>
      </c>
      <c r="I19" s="59">
        <f>I20+I21+I24</f>
        <v>129957.56</v>
      </c>
    </row>
    <row r="20" spans="1:9" ht="54" x14ac:dyDescent="0.3">
      <c r="A20" s="18" t="s">
        <v>23</v>
      </c>
      <c r="B20" s="19" t="s">
        <v>24</v>
      </c>
      <c r="C20" s="20">
        <v>108322.9</v>
      </c>
      <c r="D20" s="21">
        <v>0</v>
      </c>
      <c r="E20" s="20">
        <f t="shared" ref="E20:E27" si="11">D20+C20</f>
        <v>108322.9</v>
      </c>
      <c r="F20" s="55">
        <v>115219.51</v>
      </c>
      <c r="G20" s="23">
        <f t="shared" si="1"/>
        <v>106.36671470206207</v>
      </c>
      <c r="H20" s="55">
        <v>135188.94</v>
      </c>
      <c r="I20" s="22">
        <f t="shared" ref="I20:I28" si="12">F20-H20</f>
        <v>-19969.430000000008</v>
      </c>
    </row>
    <row r="21" spans="1:9" ht="18" x14ac:dyDescent="0.3">
      <c r="A21" s="18" t="s">
        <v>141</v>
      </c>
      <c r="B21" s="19" t="s">
        <v>138</v>
      </c>
      <c r="C21" s="20">
        <f>SUM(C22:C23)</f>
        <v>126115.6</v>
      </c>
      <c r="D21" s="20">
        <f>SUM(D22:D23)</f>
        <v>-7615.6</v>
      </c>
      <c r="E21" s="20">
        <f t="shared" si="11"/>
        <v>118500</v>
      </c>
      <c r="F21" s="20">
        <f t="shared" ref="F21:I21" si="13">SUM(F22:F23)</f>
        <v>130902.26000000001</v>
      </c>
      <c r="G21" s="23">
        <f t="shared" si="1"/>
        <v>110.46604219409284</v>
      </c>
      <c r="H21" s="20">
        <f t="shared" si="13"/>
        <v>0</v>
      </c>
      <c r="I21" s="20">
        <f t="shared" si="13"/>
        <v>130902.26000000001</v>
      </c>
    </row>
    <row r="22" spans="1:9" ht="18" x14ac:dyDescent="0.3">
      <c r="A22" s="18" t="s">
        <v>142</v>
      </c>
      <c r="B22" s="62" t="s">
        <v>139</v>
      </c>
      <c r="C22" s="64">
        <v>52997.4</v>
      </c>
      <c r="D22" s="21">
        <v>5502.6</v>
      </c>
      <c r="E22" s="20">
        <f t="shared" si="11"/>
        <v>58500</v>
      </c>
      <c r="F22" s="55">
        <v>57983.02</v>
      </c>
      <c r="G22" s="23">
        <f t="shared" si="1"/>
        <v>99.116273504273494</v>
      </c>
      <c r="H22" s="55">
        <v>0</v>
      </c>
      <c r="I22" s="22">
        <f t="shared" si="12"/>
        <v>57983.02</v>
      </c>
    </row>
    <row r="23" spans="1:9" ht="18" x14ac:dyDescent="0.3">
      <c r="A23" s="18" t="s">
        <v>143</v>
      </c>
      <c r="B23" s="62" t="s">
        <v>140</v>
      </c>
      <c r="C23" s="64">
        <v>73118.2</v>
      </c>
      <c r="D23" s="21">
        <v>-13118.2</v>
      </c>
      <c r="E23" s="20">
        <f t="shared" si="11"/>
        <v>60000</v>
      </c>
      <c r="F23" s="55">
        <v>72919.240000000005</v>
      </c>
      <c r="G23" s="23">
        <f t="shared" si="1"/>
        <v>121.53206666666667</v>
      </c>
      <c r="H23" s="55">
        <v>0</v>
      </c>
      <c r="I23" s="22">
        <f t="shared" si="12"/>
        <v>72919.240000000005</v>
      </c>
    </row>
    <row r="24" spans="1:9" ht="18" x14ac:dyDescent="0.3">
      <c r="A24" s="18" t="s">
        <v>25</v>
      </c>
      <c r="B24" s="63" t="s">
        <v>26</v>
      </c>
      <c r="C24" s="20">
        <f>SUM(C25:C26)</f>
        <v>175340.96</v>
      </c>
      <c r="D24" s="20">
        <f>SUM(D25:D26)</f>
        <v>27727.040000000001</v>
      </c>
      <c r="E24" s="20">
        <f>SUM(E25:E26)</f>
        <v>203068</v>
      </c>
      <c r="F24" s="58">
        <f>SUM(F25:F26)</f>
        <v>221613.3</v>
      </c>
      <c r="G24" s="23">
        <f t="shared" si="1"/>
        <v>109.13255658203163</v>
      </c>
      <c r="H24" s="58">
        <f>SUM(H25:H26)</f>
        <v>202588.57</v>
      </c>
      <c r="I24" s="22">
        <f>SUM(I25:I26)</f>
        <v>19024.730000000003</v>
      </c>
    </row>
    <row r="25" spans="1:9" s="11" customFormat="1" ht="36" x14ac:dyDescent="0.35">
      <c r="A25" s="34" t="s">
        <v>109</v>
      </c>
      <c r="B25" s="62" t="s">
        <v>110</v>
      </c>
      <c r="C25" s="64">
        <v>146704.95999999999</v>
      </c>
      <c r="D25" s="21">
        <v>27727.040000000001</v>
      </c>
      <c r="E25" s="20">
        <f>SUM(C25:D25)</f>
        <v>174432</v>
      </c>
      <c r="F25" s="60">
        <v>193089.69</v>
      </c>
      <c r="G25" s="23">
        <f t="shared" si="1"/>
        <v>110.69625412768301</v>
      </c>
      <c r="H25" s="60">
        <v>175640.75</v>
      </c>
      <c r="I25" s="22">
        <f t="shared" si="12"/>
        <v>17448.940000000002</v>
      </c>
    </row>
    <row r="26" spans="1:9" s="11" customFormat="1" ht="36" x14ac:dyDescent="0.35">
      <c r="A26" s="34" t="s">
        <v>111</v>
      </c>
      <c r="B26" s="62" t="s">
        <v>112</v>
      </c>
      <c r="C26" s="64">
        <v>28636</v>
      </c>
      <c r="D26" s="21">
        <v>0</v>
      </c>
      <c r="E26" s="20">
        <f>SUM(C26:D26)</f>
        <v>28636</v>
      </c>
      <c r="F26" s="60">
        <v>28523.61</v>
      </c>
      <c r="G26" s="23">
        <f t="shared" si="1"/>
        <v>99.607522000279374</v>
      </c>
      <c r="H26" s="60">
        <v>26947.82</v>
      </c>
      <c r="I26" s="22">
        <f t="shared" si="12"/>
        <v>1575.7900000000009</v>
      </c>
    </row>
    <row r="27" spans="1:9" ht="17.399999999999999" x14ac:dyDescent="0.3">
      <c r="A27" s="24" t="s">
        <v>27</v>
      </c>
      <c r="B27" s="25" t="s">
        <v>28</v>
      </c>
      <c r="C27" s="16">
        <v>44005</v>
      </c>
      <c r="D27" s="16">
        <v>7325</v>
      </c>
      <c r="E27" s="16">
        <f t="shared" si="11"/>
        <v>51330</v>
      </c>
      <c r="F27" s="59">
        <v>55687.71</v>
      </c>
      <c r="G27" s="17">
        <f t="shared" si="1"/>
        <v>108.4895967270602</v>
      </c>
      <c r="H27" s="59">
        <v>48273.97</v>
      </c>
      <c r="I27" s="33">
        <f t="shared" si="12"/>
        <v>7413.739999999998</v>
      </c>
    </row>
    <row r="28" spans="1:9" ht="34.799999999999997" x14ac:dyDescent="0.3">
      <c r="A28" s="24" t="s">
        <v>29</v>
      </c>
      <c r="B28" s="25" t="s">
        <v>30</v>
      </c>
      <c r="C28" s="16">
        <v>0</v>
      </c>
      <c r="D28" s="16">
        <v>0</v>
      </c>
      <c r="E28" s="16">
        <f>D28+C28</f>
        <v>0</v>
      </c>
      <c r="F28" s="56">
        <v>0</v>
      </c>
      <c r="G28" s="17">
        <v>0</v>
      </c>
      <c r="H28" s="56">
        <v>0</v>
      </c>
      <c r="I28" s="26">
        <f t="shared" si="12"/>
        <v>0</v>
      </c>
    </row>
    <row r="29" spans="1:9" ht="17.399999999999999" x14ac:dyDescent="0.3">
      <c r="A29" s="24"/>
      <c r="B29" s="25" t="s">
        <v>108</v>
      </c>
      <c r="C29" s="16">
        <f>C30+C40+C42+C46+C55+C61</f>
        <v>782443.25000000012</v>
      </c>
      <c r="D29" s="16">
        <f>D30+D40+D42+D46+D55+D61</f>
        <v>297870.82999999996</v>
      </c>
      <c r="E29" s="16">
        <f>E30+E40+E42+E46+E55+E61</f>
        <v>1080314.08</v>
      </c>
      <c r="F29" s="54">
        <f>F30+F40+F42+F46+F55+F61</f>
        <v>1145158.8500000001</v>
      </c>
      <c r="G29" s="17">
        <f t="shared" ref="G29:G38" si="14">F29/E29*100</f>
        <v>106.00239978358886</v>
      </c>
      <c r="H29" s="54">
        <f>H30+H40+H42+H46+H55+H61</f>
        <v>1082228.52</v>
      </c>
      <c r="I29" s="16">
        <f>I30+I40+I42+I46+I55+I61</f>
        <v>62930.33</v>
      </c>
    </row>
    <row r="30" spans="1:9" ht="34.799999999999997" x14ac:dyDescent="0.3">
      <c r="A30" s="24" t="s">
        <v>31</v>
      </c>
      <c r="B30" s="25" t="s">
        <v>32</v>
      </c>
      <c r="C30" s="16">
        <f>SUM(C31:C39)</f>
        <v>686035.69000000006</v>
      </c>
      <c r="D30" s="16">
        <f>SUM(D31:D39)</f>
        <v>-39112.660000000003</v>
      </c>
      <c r="E30" s="16">
        <f>SUM(E31:E39)</f>
        <v>646923.03</v>
      </c>
      <c r="F30" s="59">
        <f>SUM(F31:F39)</f>
        <v>672525.49000000011</v>
      </c>
      <c r="G30" s="17">
        <f t="shared" si="14"/>
        <v>103.95757436553157</v>
      </c>
      <c r="H30" s="59">
        <f>SUM(H31:H39)</f>
        <v>729268.83000000007</v>
      </c>
      <c r="I30" s="33">
        <f>SUM(I31:I39)</f>
        <v>-56743.34</v>
      </c>
    </row>
    <row r="31" spans="1:9" ht="54" x14ac:dyDescent="0.3">
      <c r="A31" s="18" t="s">
        <v>33</v>
      </c>
      <c r="B31" s="19" t="s">
        <v>34</v>
      </c>
      <c r="C31" s="20">
        <v>5920.29</v>
      </c>
      <c r="D31" s="21">
        <v>1603.45</v>
      </c>
      <c r="E31" s="20">
        <f t="shared" ref="E31:E39" si="15">D31+C31</f>
        <v>7523.74</v>
      </c>
      <c r="F31" s="57">
        <v>7523.75</v>
      </c>
      <c r="G31" s="23">
        <f t="shared" si="14"/>
        <v>100.0001329126206</v>
      </c>
      <c r="H31" s="57">
        <v>4760.3100000000004</v>
      </c>
      <c r="I31" s="27">
        <f t="shared" ref="I31:I39" si="16">F31-H31</f>
        <v>2763.4399999999996</v>
      </c>
    </row>
    <row r="32" spans="1:9" ht="72" x14ac:dyDescent="0.3">
      <c r="A32" s="18" t="s">
        <v>35</v>
      </c>
      <c r="B32" s="19" t="s">
        <v>36</v>
      </c>
      <c r="C32" s="20">
        <v>580000</v>
      </c>
      <c r="D32" s="21">
        <v>-10000</v>
      </c>
      <c r="E32" s="20">
        <f t="shared" si="15"/>
        <v>570000</v>
      </c>
      <c r="F32" s="57">
        <v>592100.67000000004</v>
      </c>
      <c r="G32" s="23">
        <f t="shared" si="14"/>
        <v>103.8773105263158</v>
      </c>
      <c r="H32" s="57">
        <v>620138.29</v>
      </c>
      <c r="I32" s="27">
        <f t="shared" si="16"/>
        <v>-28037.619999999995</v>
      </c>
    </row>
    <row r="33" spans="1:9" ht="72" x14ac:dyDescent="0.3">
      <c r="A33" s="35" t="s">
        <v>37</v>
      </c>
      <c r="B33" s="19" t="s">
        <v>38</v>
      </c>
      <c r="C33" s="20">
        <v>650</v>
      </c>
      <c r="D33" s="21">
        <v>900</v>
      </c>
      <c r="E33" s="20">
        <f t="shared" si="15"/>
        <v>1550</v>
      </c>
      <c r="F33" s="55">
        <v>2421.54</v>
      </c>
      <c r="G33" s="23">
        <f t="shared" si="14"/>
        <v>156.22838709677421</v>
      </c>
      <c r="H33" s="55">
        <v>844.49</v>
      </c>
      <c r="I33" s="22">
        <f t="shared" si="16"/>
        <v>1577.05</v>
      </c>
    </row>
    <row r="34" spans="1:9" ht="72" x14ac:dyDescent="0.3">
      <c r="A34" s="18" t="s">
        <v>39</v>
      </c>
      <c r="B34" s="19" t="s">
        <v>40</v>
      </c>
      <c r="C34" s="20">
        <v>1603.22</v>
      </c>
      <c r="D34" s="21">
        <v>281.3</v>
      </c>
      <c r="E34" s="20">
        <f t="shared" si="15"/>
        <v>1884.52</v>
      </c>
      <c r="F34" s="57">
        <v>2029.27</v>
      </c>
      <c r="G34" s="23">
        <f t="shared" si="14"/>
        <v>107.68100099760152</v>
      </c>
      <c r="H34" s="57">
        <v>1937.09</v>
      </c>
      <c r="I34" s="27">
        <f t="shared" si="16"/>
        <v>92.180000000000064</v>
      </c>
    </row>
    <row r="35" spans="1:9" ht="36" x14ac:dyDescent="0.3">
      <c r="A35" s="18" t="s">
        <v>41</v>
      </c>
      <c r="B35" s="36" t="s">
        <v>42</v>
      </c>
      <c r="C35" s="20">
        <v>77947.820000000007</v>
      </c>
      <c r="D35" s="21">
        <v>-19770.82</v>
      </c>
      <c r="E35" s="20">
        <f t="shared" si="15"/>
        <v>58177.000000000007</v>
      </c>
      <c r="F35" s="57">
        <v>60051.63</v>
      </c>
      <c r="G35" s="23">
        <f t="shared" si="14"/>
        <v>103.22228715815527</v>
      </c>
      <c r="H35" s="57">
        <v>80491.05</v>
      </c>
      <c r="I35" s="27">
        <f t="shared" si="16"/>
        <v>-20439.420000000006</v>
      </c>
    </row>
    <row r="36" spans="1:9" ht="108" x14ac:dyDescent="0.3">
      <c r="A36" s="18" t="s">
        <v>43</v>
      </c>
      <c r="B36" s="36" t="s">
        <v>44</v>
      </c>
      <c r="C36" s="20">
        <v>0</v>
      </c>
      <c r="D36" s="21">
        <v>83.34</v>
      </c>
      <c r="E36" s="20">
        <f t="shared" si="15"/>
        <v>83.34</v>
      </c>
      <c r="F36" s="57">
        <v>84.5</v>
      </c>
      <c r="G36" s="23">
        <f t="shared" si="14"/>
        <v>101.39188864890809</v>
      </c>
      <c r="H36" s="57">
        <v>4.2</v>
      </c>
      <c r="I36" s="27">
        <f t="shared" si="16"/>
        <v>80.3</v>
      </c>
    </row>
    <row r="37" spans="1:9" ht="90" x14ac:dyDescent="0.3">
      <c r="A37" s="18" t="s">
        <v>45</v>
      </c>
      <c r="B37" s="36" t="s">
        <v>46</v>
      </c>
      <c r="C37" s="20">
        <v>0</v>
      </c>
      <c r="D37" s="21">
        <v>0</v>
      </c>
      <c r="E37" s="20">
        <f t="shared" si="15"/>
        <v>0</v>
      </c>
      <c r="F37" s="57">
        <v>-0.02</v>
      </c>
      <c r="G37" s="23">
        <v>0</v>
      </c>
      <c r="H37" s="57">
        <v>4.04</v>
      </c>
      <c r="I37" s="27">
        <f t="shared" si="16"/>
        <v>-4.0599999999999996</v>
      </c>
    </row>
    <row r="38" spans="1:9" ht="54" x14ac:dyDescent="0.3">
      <c r="A38" s="18" t="s">
        <v>47</v>
      </c>
      <c r="B38" s="19" t="s">
        <v>48</v>
      </c>
      <c r="C38" s="20">
        <v>1010.45</v>
      </c>
      <c r="D38" s="21">
        <v>-406.02</v>
      </c>
      <c r="E38" s="20">
        <f t="shared" si="15"/>
        <v>604.43000000000006</v>
      </c>
      <c r="F38" s="57">
        <v>604.42999999999995</v>
      </c>
      <c r="G38" s="23">
        <f t="shared" si="14"/>
        <v>99.999999999999972</v>
      </c>
      <c r="H38" s="57">
        <v>6142.15</v>
      </c>
      <c r="I38" s="27">
        <f t="shared" si="16"/>
        <v>-5537.7199999999993</v>
      </c>
    </row>
    <row r="39" spans="1:9" ht="90" x14ac:dyDescent="0.3">
      <c r="A39" s="18" t="s">
        <v>49</v>
      </c>
      <c r="B39" s="19" t="s">
        <v>50</v>
      </c>
      <c r="C39" s="20">
        <v>18903.91</v>
      </c>
      <c r="D39" s="21">
        <v>-11803.91</v>
      </c>
      <c r="E39" s="20">
        <f t="shared" si="15"/>
        <v>7100</v>
      </c>
      <c r="F39" s="55">
        <v>7709.72</v>
      </c>
      <c r="G39" s="23">
        <f t="shared" ref="G39:G61" si="17">F39/E39*100</f>
        <v>108.58760563380284</v>
      </c>
      <c r="H39" s="55">
        <v>14947.21</v>
      </c>
      <c r="I39" s="22">
        <f t="shared" si="16"/>
        <v>-7237.4899999999989</v>
      </c>
    </row>
    <row r="40" spans="1:9" ht="17.399999999999999" x14ac:dyDescent="0.3">
      <c r="A40" s="24" t="s">
        <v>51</v>
      </c>
      <c r="B40" s="25" t="s">
        <v>52</v>
      </c>
      <c r="C40" s="16">
        <f>C41</f>
        <v>8794.23</v>
      </c>
      <c r="D40" s="16">
        <f>D41</f>
        <v>20896.759999999998</v>
      </c>
      <c r="E40" s="16">
        <f>E41</f>
        <v>29690.989999999998</v>
      </c>
      <c r="F40" s="56">
        <f>F41</f>
        <v>29517.1</v>
      </c>
      <c r="G40" s="17">
        <f t="shared" si="17"/>
        <v>99.414334112806614</v>
      </c>
      <c r="H40" s="56">
        <f>H41</f>
        <v>6711.37</v>
      </c>
      <c r="I40" s="26">
        <f>I41</f>
        <v>22805.73</v>
      </c>
    </row>
    <row r="41" spans="1:9" ht="18" x14ac:dyDescent="0.3">
      <c r="A41" s="18" t="s">
        <v>53</v>
      </c>
      <c r="B41" s="19" t="s">
        <v>54</v>
      </c>
      <c r="C41" s="20">
        <v>8794.23</v>
      </c>
      <c r="D41" s="21">
        <v>20896.759999999998</v>
      </c>
      <c r="E41" s="20">
        <f>D41+C41</f>
        <v>29690.989999999998</v>
      </c>
      <c r="F41" s="55">
        <v>29517.1</v>
      </c>
      <c r="G41" s="23">
        <f t="shared" si="17"/>
        <v>99.414334112806614</v>
      </c>
      <c r="H41" s="55">
        <v>6711.37</v>
      </c>
      <c r="I41" s="22">
        <f>F41-H41</f>
        <v>22805.73</v>
      </c>
    </row>
    <row r="42" spans="1:9" ht="34.799999999999997" x14ac:dyDescent="0.3">
      <c r="A42" s="24" t="s">
        <v>55</v>
      </c>
      <c r="B42" s="25" t="s">
        <v>56</v>
      </c>
      <c r="C42" s="16">
        <f>SUM(C43:C45)</f>
        <v>3248.9700000000003</v>
      </c>
      <c r="D42" s="16">
        <f>SUM(D43:D45)</f>
        <v>16375.900000000001</v>
      </c>
      <c r="E42" s="16">
        <f>SUM(E43:E45)</f>
        <v>19624.870000000003</v>
      </c>
      <c r="F42" s="59">
        <f>SUM(F43:F45)</f>
        <v>28178.829999999998</v>
      </c>
      <c r="G42" s="17">
        <f t="shared" si="17"/>
        <v>143.58734605630505</v>
      </c>
      <c r="H42" s="59">
        <f>SUM(H43:H45)</f>
        <v>55352.71</v>
      </c>
      <c r="I42" s="33">
        <f>SUM(I43:I45)</f>
        <v>-27173.879999999997</v>
      </c>
    </row>
    <row r="43" spans="1:9" ht="36" x14ac:dyDescent="0.3">
      <c r="A43" s="18" t="s">
        <v>57</v>
      </c>
      <c r="B43" s="19" t="s">
        <v>58</v>
      </c>
      <c r="C43" s="20">
        <v>1810.72</v>
      </c>
      <c r="D43" s="21">
        <v>538.46</v>
      </c>
      <c r="E43" s="20">
        <f t="shared" ref="E43:E45" si="18">D43+C43</f>
        <v>2349.1800000000003</v>
      </c>
      <c r="F43" s="55">
        <v>2475.69</v>
      </c>
      <c r="G43" s="23">
        <f t="shared" si="17"/>
        <v>105.38528337547568</v>
      </c>
      <c r="H43" s="55">
        <v>2801.28</v>
      </c>
      <c r="I43" s="22">
        <f t="shared" ref="I43:I45" si="19">F43-H43</f>
        <v>-325.59000000000015</v>
      </c>
    </row>
    <row r="44" spans="1:9" ht="36" x14ac:dyDescent="0.3">
      <c r="A44" s="18" t="s">
        <v>59</v>
      </c>
      <c r="B44" s="19" t="s">
        <v>60</v>
      </c>
      <c r="C44" s="20">
        <v>180.42</v>
      </c>
      <c r="D44" s="21">
        <v>678.58</v>
      </c>
      <c r="E44" s="20">
        <f t="shared" si="18"/>
        <v>859</v>
      </c>
      <c r="F44" s="55">
        <v>1066.43</v>
      </c>
      <c r="G44" s="23">
        <f t="shared" si="17"/>
        <v>124.14784633294529</v>
      </c>
      <c r="H44" s="57">
        <v>983.19</v>
      </c>
      <c r="I44" s="27">
        <f t="shared" si="19"/>
        <v>83.240000000000009</v>
      </c>
    </row>
    <row r="45" spans="1:9" ht="18" x14ac:dyDescent="0.3">
      <c r="A45" s="18" t="s">
        <v>61</v>
      </c>
      <c r="B45" s="19" t="s">
        <v>62</v>
      </c>
      <c r="C45" s="20">
        <v>1257.83</v>
      </c>
      <c r="D45" s="21">
        <v>15158.86</v>
      </c>
      <c r="E45" s="20">
        <f t="shared" si="18"/>
        <v>16416.690000000002</v>
      </c>
      <c r="F45" s="55">
        <v>24636.71</v>
      </c>
      <c r="G45" s="23">
        <f t="shared" si="17"/>
        <v>150.07111665018951</v>
      </c>
      <c r="H45" s="55">
        <v>51568.24</v>
      </c>
      <c r="I45" s="22">
        <f t="shared" si="19"/>
        <v>-26931.53</v>
      </c>
    </row>
    <row r="46" spans="1:9" ht="17.399999999999999" x14ac:dyDescent="0.3">
      <c r="A46" s="24" t="s">
        <v>63</v>
      </c>
      <c r="B46" s="25" t="s">
        <v>64</v>
      </c>
      <c r="C46" s="16">
        <f>SUM(C47:C54)</f>
        <v>31676.52</v>
      </c>
      <c r="D46" s="16">
        <f>SUM(D47:D54)</f>
        <v>32567.25</v>
      </c>
      <c r="E46" s="16">
        <f>SUM(E47:E54)</f>
        <v>64243.770000000004</v>
      </c>
      <c r="F46" s="56">
        <f>SUM(F47:F54)</f>
        <v>69459.47</v>
      </c>
      <c r="G46" s="17">
        <f t="shared" si="17"/>
        <v>108.11860823236246</v>
      </c>
      <c r="H46" s="56">
        <f>SUM(H47:H54)</f>
        <v>130867.45</v>
      </c>
      <c r="I46" s="26">
        <f>SUM(I47:I54)</f>
        <v>-61407.98</v>
      </c>
    </row>
    <row r="47" spans="1:9" ht="36" x14ac:dyDescent="0.3">
      <c r="A47" s="18" t="s">
        <v>65</v>
      </c>
      <c r="B47" s="19" t="s">
        <v>66</v>
      </c>
      <c r="C47" s="20">
        <v>161.49</v>
      </c>
      <c r="D47" s="21">
        <v>5073.24</v>
      </c>
      <c r="E47" s="20">
        <f t="shared" ref="E47:E54" si="20">D47+C47</f>
        <v>5234.7299999999996</v>
      </c>
      <c r="F47" s="57">
        <v>5742.44</v>
      </c>
      <c r="G47" s="23">
        <f t="shared" si="17"/>
        <v>109.69887654186559</v>
      </c>
      <c r="H47" s="57">
        <v>2901.15</v>
      </c>
      <c r="I47" s="27">
        <f t="shared" ref="I47:I55" si="21">F47-H47</f>
        <v>2841.2899999999995</v>
      </c>
    </row>
    <row r="48" spans="1:9" ht="90" x14ac:dyDescent="0.3">
      <c r="A48" s="18" t="s">
        <v>67</v>
      </c>
      <c r="B48" s="19" t="s">
        <v>68</v>
      </c>
      <c r="C48" s="20">
        <v>0</v>
      </c>
      <c r="D48" s="21">
        <v>1623.17</v>
      </c>
      <c r="E48" s="20">
        <f t="shared" si="20"/>
        <v>1623.17</v>
      </c>
      <c r="F48" s="57">
        <v>1623.17</v>
      </c>
      <c r="G48" s="23">
        <f t="shared" si="17"/>
        <v>100</v>
      </c>
      <c r="H48" s="57">
        <v>650.70000000000005</v>
      </c>
      <c r="I48" s="27">
        <f t="shared" si="21"/>
        <v>972.47</v>
      </c>
    </row>
    <row r="49" spans="1:9" ht="90" x14ac:dyDescent="0.3">
      <c r="A49" s="18" t="s">
        <v>69</v>
      </c>
      <c r="B49" s="19" t="s">
        <v>70</v>
      </c>
      <c r="C49" s="20">
        <v>21515.03</v>
      </c>
      <c r="D49" s="21">
        <v>4484.97</v>
      </c>
      <c r="E49" s="20">
        <f t="shared" si="20"/>
        <v>26000</v>
      </c>
      <c r="F49" s="55">
        <v>27905.040000000001</v>
      </c>
      <c r="G49" s="23">
        <f t="shared" si="17"/>
        <v>107.32707692307693</v>
      </c>
      <c r="H49" s="55">
        <v>63117.94</v>
      </c>
      <c r="I49" s="22">
        <f t="shared" si="21"/>
        <v>-35212.9</v>
      </c>
    </row>
    <row r="50" spans="1:9" ht="90" x14ac:dyDescent="0.3">
      <c r="A50" s="18" t="s">
        <v>71</v>
      </c>
      <c r="B50" s="19" t="s">
        <v>72</v>
      </c>
      <c r="C50" s="20">
        <v>0</v>
      </c>
      <c r="D50" s="21">
        <v>1004.5</v>
      </c>
      <c r="E50" s="20">
        <f t="shared" si="20"/>
        <v>1004.5</v>
      </c>
      <c r="F50" s="57">
        <v>1447</v>
      </c>
      <c r="G50" s="23">
        <f t="shared" si="17"/>
        <v>144.05176704828273</v>
      </c>
      <c r="H50" s="57">
        <v>1019.61</v>
      </c>
      <c r="I50" s="27">
        <f t="shared" si="21"/>
        <v>427.39</v>
      </c>
    </row>
    <row r="51" spans="1:9" ht="54" x14ac:dyDescent="0.3">
      <c r="A51" s="37" t="s">
        <v>73</v>
      </c>
      <c r="B51" s="36" t="s">
        <v>74</v>
      </c>
      <c r="C51" s="20">
        <v>10000</v>
      </c>
      <c r="D51" s="21">
        <v>17000</v>
      </c>
      <c r="E51" s="20">
        <f t="shared" si="20"/>
        <v>27000</v>
      </c>
      <c r="F51" s="55">
        <v>29169.759999999998</v>
      </c>
      <c r="G51" s="23">
        <f t="shared" si="17"/>
        <v>108.03614814814814</v>
      </c>
      <c r="H51" s="55">
        <v>61225.79</v>
      </c>
      <c r="I51" s="22">
        <f t="shared" si="21"/>
        <v>-32056.030000000002</v>
      </c>
    </row>
    <row r="52" spans="1:9" ht="54" x14ac:dyDescent="0.3">
      <c r="A52" s="37" t="s">
        <v>144</v>
      </c>
      <c r="B52" s="36" t="s">
        <v>146</v>
      </c>
      <c r="C52" s="20">
        <v>0</v>
      </c>
      <c r="D52" s="21">
        <v>1349.01</v>
      </c>
      <c r="E52" s="20">
        <f t="shared" si="20"/>
        <v>1349.01</v>
      </c>
      <c r="F52" s="55">
        <v>1349.01</v>
      </c>
      <c r="G52" s="23">
        <f t="shared" si="17"/>
        <v>100</v>
      </c>
      <c r="H52" s="55">
        <v>0</v>
      </c>
      <c r="I52" s="22">
        <f t="shared" si="21"/>
        <v>1349.01</v>
      </c>
    </row>
    <row r="53" spans="1:9" ht="90" x14ac:dyDescent="0.3">
      <c r="A53" s="37" t="s">
        <v>75</v>
      </c>
      <c r="B53" s="36" t="s">
        <v>76</v>
      </c>
      <c r="C53" s="20">
        <v>0</v>
      </c>
      <c r="D53" s="21">
        <v>2032.36</v>
      </c>
      <c r="E53" s="20">
        <f t="shared" si="20"/>
        <v>2032.36</v>
      </c>
      <c r="F53" s="55">
        <v>2176.0500000000002</v>
      </c>
      <c r="G53" s="23">
        <f t="shared" si="17"/>
        <v>107.07010568993684</v>
      </c>
      <c r="H53" s="55">
        <v>1952.26</v>
      </c>
      <c r="I53" s="22">
        <f t="shared" si="21"/>
        <v>223.79000000000019</v>
      </c>
    </row>
    <row r="54" spans="1:9" ht="54" x14ac:dyDescent="0.3">
      <c r="A54" s="37" t="s">
        <v>145</v>
      </c>
      <c r="B54" s="36" t="s">
        <v>147</v>
      </c>
      <c r="C54" s="20">
        <v>0</v>
      </c>
      <c r="D54" s="21">
        <v>0</v>
      </c>
      <c r="E54" s="20">
        <f t="shared" si="20"/>
        <v>0</v>
      </c>
      <c r="F54" s="55">
        <v>47</v>
      </c>
      <c r="G54" s="23">
        <v>0</v>
      </c>
      <c r="H54" s="55">
        <v>0</v>
      </c>
      <c r="I54" s="22">
        <f t="shared" si="21"/>
        <v>47</v>
      </c>
    </row>
    <row r="55" spans="1:9" ht="17.399999999999999" x14ac:dyDescent="0.3">
      <c r="A55" s="38" t="s">
        <v>77</v>
      </c>
      <c r="B55" s="39" t="s">
        <v>78</v>
      </c>
      <c r="C55" s="16">
        <f>SUM(C56:C60)</f>
        <v>6504.79</v>
      </c>
      <c r="D55" s="16">
        <f>SUM(D56:D60)</f>
        <v>145374.03999999998</v>
      </c>
      <c r="E55" s="16">
        <f>SUM(E56:E60)</f>
        <v>151878.82999999999</v>
      </c>
      <c r="F55" s="54">
        <f>SUM(F56:F60)</f>
        <v>170048.25000000003</v>
      </c>
      <c r="G55" s="17">
        <f t="shared" si="17"/>
        <v>111.96310242842932</v>
      </c>
      <c r="H55" s="54">
        <v>130147.95</v>
      </c>
      <c r="I55" s="33">
        <f t="shared" si="21"/>
        <v>39900.300000000032</v>
      </c>
    </row>
    <row r="56" spans="1:9" ht="36" x14ac:dyDescent="0.3">
      <c r="A56" s="43" t="s">
        <v>123</v>
      </c>
      <c r="B56" s="32" t="s">
        <v>124</v>
      </c>
      <c r="C56" s="40">
        <v>1136</v>
      </c>
      <c r="D56" s="20">
        <v>-27.88</v>
      </c>
      <c r="E56" s="20">
        <f>D56+C56</f>
        <v>1108.1199999999999</v>
      </c>
      <c r="F56" s="55">
        <v>15683.31</v>
      </c>
      <c r="G56" s="42">
        <f t="shared" si="17"/>
        <v>1415.3079088907341</v>
      </c>
      <c r="H56" s="55"/>
      <c r="I56" s="41"/>
    </row>
    <row r="57" spans="1:9" ht="36" x14ac:dyDescent="0.3">
      <c r="A57" s="43" t="s">
        <v>125</v>
      </c>
      <c r="B57" s="32" t="s">
        <v>126</v>
      </c>
      <c r="C57" s="40">
        <v>19</v>
      </c>
      <c r="D57" s="20">
        <v>-19</v>
      </c>
      <c r="E57" s="20">
        <f t="shared" ref="E57:E60" si="22">D57+C57</f>
        <v>0</v>
      </c>
      <c r="F57" s="55">
        <v>124.6</v>
      </c>
      <c r="G57" s="42">
        <v>0</v>
      </c>
      <c r="H57" s="55"/>
      <c r="I57" s="41"/>
    </row>
    <row r="58" spans="1:9" ht="108" x14ac:dyDescent="0.3">
      <c r="A58" s="43" t="s">
        <v>127</v>
      </c>
      <c r="B58" s="32" t="s">
        <v>128</v>
      </c>
      <c r="C58" s="40">
        <v>1222.92</v>
      </c>
      <c r="D58" s="20">
        <v>135410.22</v>
      </c>
      <c r="E58" s="20">
        <f t="shared" si="22"/>
        <v>136633.14000000001</v>
      </c>
      <c r="F58" s="55">
        <v>136664.94</v>
      </c>
      <c r="G58" s="42">
        <f t="shared" si="17"/>
        <v>100.02327400219302</v>
      </c>
      <c r="H58" s="55"/>
      <c r="I58" s="41"/>
    </row>
    <row r="59" spans="1:9" ht="18" x14ac:dyDescent="0.3">
      <c r="A59" s="43" t="s">
        <v>129</v>
      </c>
      <c r="B59" s="32" t="s">
        <v>130</v>
      </c>
      <c r="C59" s="40">
        <v>126.87</v>
      </c>
      <c r="D59" s="20">
        <v>9201.4599999999991</v>
      </c>
      <c r="E59" s="20">
        <f t="shared" si="22"/>
        <v>9328.33</v>
      </c>
      <c r="F59" s="55">
        <v>11324.17</v>
      </c>
      <c r="G59" s="42">
        <f t="shared" si="17"/>
        <v>121.39546949989976</v>
      </c>
      <c r="H59" s="55"/>
      <c r="I59" s="41"/>
    </row>
    <row r="60" spans="1:9" ht="18" x14ac:dyDescent="0.3">
      <c r="A60" s="43" t="s">
        <v>131</v>
      </c>
      <c r="B60" s="32" t="s">
        <v>132</v>
      </c>
      <c r="C60" s="40">
        <v>4000</v>
      </c>
      <c r="D60" s="20">
        <v>809.24</v>
      </c>
      <c r="E60" s="20">
        <f t="shared" si="22"/>
        <v>4809.24</v>
      </c>
      <c r="F60" s="55">
        <v>6251.23</v>
      </c>
      <c r="G60" s="42">
        <v>0</v>
      </c>
      <c r="H60" s="55"/>
      <c r="I60" s="41"/>
    </row>
    <row r="61" spans="1:9" ht="17.399999999999999" x14ac:dyDescent="0.3">
      <c r="A61" s="38" t="s">
        <v>79</v>
      </c>
      <c r="B61" s="39" t="s">
        <v>80</v>
      </c>
      <c r="C61" s="16">
        <f>SUM(C62:C63)</f>
        <v>46183.05</v>
      </c>
      <c r="D61" s="16">
        <f>SUM(D62:D63)</f>
        <v>121769.54</v>
      </c>
      <c r="E61" s="16">
        <f>SUM(E62:E63)</f>
        <v>167952.59</v>
      </c>
      <c r="F61" s="56">
        <f>SUM(F62:F63)</f>
        <v>175429.71</v>
      </c>
      <c r="G61" s="17">
        <f t="shared" si="17"/>
        <v>104.45192300993989</v>
      </c>
      <c r="H61" s="56">
        <f>SUM(H62:H63)</f>
        <v>29880.21</v>
      </c>
      <c r="I61" s="26">
        <f>SUM(I62:I63)</f>
        <v>145549.49999999997</v>
      </c>
    </row>
    <row r="62" spans="1:9" ht="18" x14ac:dyDescent="0.3">
      <c r="A62" s="37" t="s">
        <v>81</v>
      </c>
      <c r="B62" s="36" t="s">
        <v>82</v>
      </c>
      <c r="C62" s="20">
        <v>0</v>
      </c>
      <c r="D62" s="21">
        <v>0</v>
      </c>
      <c r="E62" s="20">
        <f t="shared" ref="E62:E63" si="23">D62+C62</f>
        <v>0</v>
      </c>
      <c r="F62" s="55">
        <v>-117.31</v>
      </c>
      <c r="G62" s="23">
        <v>0</v>
      </c>
      <c r="H62" s="55">
        <v>98.85</v>
      </c>
      <c r="I62" s="22">
        <f t="shared" ref="I62:I63" si="24">F62-H62</f>
        <v>-216.16</v>
      </c>
    </row>
    <row r="63" spans="1:9" ht="18" x14ac:dyDescent="0.3">
      <c r="A63" s="44" t="s">
        <v>83</v>
      </c>
      <c r="B63" s="36" t="s">
        <v>84</v>
      </c>
      <c r="C63" s="20">
        <v>46183.05</v>
      </c>
      <c r="D63" s="21">
        <v>121769.54</v>
      </c>
      <c r="E63" s="20">
        <f t="shared" si="23"/>
        <v>167952.59</v>
      </c>
      <c r="F63" s="57">
        <v>175547.02</v>
      </c>
      <c r="G63" s="23">
        <f t="shared" ref="G63:G75" si="25">F63/E63*100</f>
        <v>104.52177010190793</v>
      </c>
      <c r="H63" s="57">
        <v>29781.360000000001</v>
      </c>
      <c r="I63" s="27">
        <f t="shared" si="24"/>
        <v>145765.65999999997</v>
      </c>
    </row>
    <row r="64" spans="1:9" ht="17.399999999999999" x14ac:dyDescent="0.3">
      <c r="A64" s="38" t="s">
        <v>85</v>
      </c>
      <c r="B64" s="39" t="s">
        <v>86</v>
      </c>
      <c r="C64" s="16">
        <f>C65+C70+C72+C73</f>
        <v>10857749.9</v>
      </c>
      <c r="D64" s="16">
        <f>D65+D70+D72+D73</f>
        <v>1491826.2199999997</v>
      </c>
      <c r="E64" s="16">
        <f>E65+E70+E72+E73</f>
        <v>12349576.119999999</v>
      </c>
      <c r="F64" s="59">
        <f>F65+F70+F72+F73</f>
        <v>12288518.43</v>
      </c>
      <c r="G64" s="17">
        <f t="shared" si="25"/>
        <v>99.505588779673843</v>
      </c>
      <c r="H64" s="59">
        <f>H65+H70+H72+H73</f>
        <v>11445244.82</v>
      </c>
      <c r="I64" s="33">
        <f>I65+I70+I72+I73</f>
        <v>843273.60999999975</v>
      </c>
    </row>
    <row r="65" spans="1:9" ht="34.799999999999997" x14ac:dyDescent="0.3">
      <c r="A65" s="45" t="s">
        <v>87</v>
      </c>
      <c r="B65" s="46" t="s">
        <v>88</v>
      </c>
      <c r="C65" s="16">
        <f>SUM(C66:C69)</f>
        <v>10857749.9</v>
      </c>
      <c r="D65" s="16">
        <f>SUM(D66:D69)</f>
        <v>1147357.8299999998</v>
      </c>
      <c r="E65" s="16">
        <f>SUM(E66:E69)</f>
        <v>12005107.729999999</v>
      </c>
      <c r="F65" s="56">
        <f>SUM(F66:F69)</f>
        <v>11951472.66</v>
      </c>
      <c r="G65" s="28">
        <f t="shared" si="25"/>
        <v>99.553231247846554</v>
      </c>
      <c r="H65" s="56">
        <f>SUM(H66:H69)</f>
        <v>11188728.610000001</v>
      </c>
      <c r="I65" s="47">
        <f>SUM(I66:I69)</f>
        <v>762744.04999999981</v>
      </c>
    </row>
    <row r="66" spans="1:9" ht="18" x14ac:dyDescent="0.3">
      <c r="A66" s="37" t="s">
        <v>89</v>
      </c>
      <c r="B66" s="36" t="s">
        <v>90</v>
      </c>
      <c r="C66" s="20">
        <v>46258.1</v>
      </c>
      <c r="D66" s="21">
        <v>398817.8</v>
      </c>
      <c r="E66" s="20">
        <f t="shared" ref="E66:E69" si="26">D66+C66</f>
        <v>445075.89999999997</v>
      </c>
      <c r="F66" s="57">
        <v>445075.9</v>
      </c>
      <c r="G66" s="23">
        <f t="shared" si="25"/>
        <v>100.00000000000003</v>
      </c>
      <c r="H66" s="57">
        <v>132118.70000000001</v>
      </c>
      <c r="I66" s="27">
        <f t="shared" ref="I66:I69" si="27">F66-H66</f>
        <v>312957.2</v>
      </c>
    </row>
    <row r="67" spans="1:9" ht="36" x14ac:dyDescent="0.3">
      <c r="A67" s="37" t="s">
        <v>91</v>
      </c>
      <c r="B67" s="36" t="s">
        <v>92</v>
      </c>
      <c r="C67" s="20">
        <v>1630295.4</v>
      </c>
      <c r="D67" s="21">
        <v>575491.34</v>
      </c>
      <c r="E67" s="20">
        <f t="shared" si="26"/>
        <v>2205786.7399999998</v>
      </c>
      <c r="F67" s="55">
        <v>2182763.37</v>
      </c>
      <c r="G67" s="23">
        <f t="shared" si="25"/>
        <v>98.956228651551342</v>
      </c>
      <c r="H67" s="55">
        <v>2366619.48</v>
      </c>
      <c r="I67" s="22">
        <f t="shared" si="27"/>
        <v>-183856.10999999987</v>
      </c>
    </row>
    <row r="68" spans="1:9" ht="18" x14ac:dyDescent="0.3">
      <c r="A68" s="37" t="s">
        <v>93</v>
      </c>
      <c r="B68" s="36" t="s">
        <v>94</v>
      </c>
      <c r="C68" s="20">
        <v>8676202.5999999996</v>
      </c>
      <c r="D68" s="21">
        <v>-44302</v>
      </c>
      <c r="E68" s="20">
        <f t="shared" si="26"/>
        <v>8631900.5999999996</v>
      </c>
      <c r="F68" s="55">
        <v>8606301.9199999999</v>
      </c>
      <c r="G68" s="23">
        <f t="shared" si="25"/>
        <v>99.703440977992727</v>
      </c>
      <c r="H68" s="55">
        <v>8157662.1200000001</v>
      </c>
      <c r="I68" s="22">
        <f t="shared" si="27"/>
        <v>448639.79999999981</v>
      </c>
    </row>
    <row r="69" spans="1:9" ht="18" x14ac:dyDescent="0.3">
      <c r="A69" s="37" t="s">
        <v>95</v>
      </c>
      <c r="B69" s="36" t="s">
        <v>96</v>
      </c>
      <c r="C69" s="20">
        <v>504993.8</v>
      </c>
      <c r="D69" s="21">
        <v>217350.69</v>
      </c>
      <c r="E69" s="20">
        <f t="shared" si="26"/>
        <v>722344.49</v>
      </c>
      <c r="F69" s="55">
        <v>717331.47</v>
      </c>
      <c r="G69" s="23">
        <f t="shared" si="25"/>
        <v>99.306007027201105</v>
      </c>
      <c r="H69" s="55">
        <v>532328.31000000006</v>
      </c>
      <c r="I69" s="22">
        <f t="shared" si="27"/>
        <v>185003.15999999992</v>
      </c>
    </row>
    <row r="70" spans="1:9" ht="17.399999999999999" x14ac:dyDescent="0.3">
      <c r="A70" s="38" t="s">
        <v>97</v>
      </c>
      <c r="B70" s="39" t="s">
        <v>98</v>
      </c>
      <c r="C70" s="16">
        <f>C71</f>
        <v>0</v>
      </c>
      <c r="D70" s="16">
        <f>D71</f>
        <v>343483.35</v>
      </c>
      <c r="E70" s="16">
        <f>E71</f>
        <v>343483.35</v>
      </c>
      <c r="F70" s="56">
        <f>F71</f>
        <v>342834.68</v>
      </c>
      <c r="G70" s="17">
        <f t="shared" si="25"/>
        <v>99.811149506955729</v>
      </c>
      <c r="H70" s="56">
        <f>H71</f>
        <v>286215.69</v>
      </c>
      <c r="I70" s="26">
        <f>I71</f>
        <v>56618.989999999991</v>
      </c>
    </row>
    <row r="71" spans="1:9" ht="18" x14ac:dyDescent="0.3">
      <c r="A71" s="44" t="s">
        <v>99</v>
      </c>
      <c r="B71" s="36" t="s">
        <v>100</v>
      </c>
      <c r="C71" s="20">
        <v>0</v>
      </c>
      <c r="D71" s="21">
        <v>343483.35</v>
      </c>
      <c r="E71" s="20">
        <f>D71+C71</f>
        <v>343483.35</v>
      </c>
      <c r="F71" s="55">
        <v>342834.68</v>
      </c>
      <c r="G71" s="23">
        <f t="shared" si="25"/>
        <v>99.811149506955729</v>
      </c>
      <c r="H71" s="55">
        <v>286215.69</v>
      </c>
      <c r="I71" s="22">
        <f t="shared" ref="I71:I72" si="28">F71-H71</f>
        <v>56618.989999999991</v>
      </c>
    </row>
    <row r="72" spans="1:9" ht="34.799999999999997" x14ac:dyDescent="0.3">
      <c r="A72" s="48" t="s">
        <v>101</v>
      </c>
      <c r="B72" s="39" t="s">
        <v>102</v>
      </c>
      <c r="C72" s="16">
        <v>0</v>
      </c>
      <c r="D72" s="16">
        <v>3904.98</v>
      </c>
      <c r="E72" s="16">
        <f>D72+C72</f>
        <v>3904.98</v>
      </c>
      <c r="F72" s="56">
        <v>4036.56</v>
      </c>
      <c r="G72" s="17">
        <f t="shared" si="25"/>
        <v>103.36954350598467</v>
      </c>
      <c r="H72" s="56">
        <v>2475.33</v>
      </c>
      <c r="I72" s="26">
        <f t="shared" si="28"/>
        <v>1561.23</v>
      </c>
    </row>
    <row r="73" spans="1:9" ht="34.799999999999997" x14ac:dyDescent="0.3">
      <c r="A73" s="38" t="s">
        <v>103</v>
      </c>
      <c r="B73" s="39" t="s">
        <v>104</v>
      </c>
      <c r="C73" s="16">
        <f>C74</f>
        <v>0</v>
      </c>
      <c r="D73" s="16">
        <f>D74</f>
        <v>-2919.94</v>
      </c>
      <c r="E73" s="16">
        <f>E74</f>
        <v>-2919.94</v>
      </c>
      <c r="F73" s="56">
        <f>F74</f>
        <v>-9825.4699999999993</v>
      </c>
      <c r="G73" s="17">
        <f t="shared" si="25"/>
        <v>336.49561292355321</v>
      </c>
      <c r="H73" s="56">
        <f>H74</f>
        <v>-32174.81</v>
      </c>
      <c r="I73" s="26">
        <f>I74</f>
        <v>22349.340000000004</v>
      </c>
    </row>
    <row r="74" spans="1:9" ht="54" x14ac:dyDescent="0.35">
      <c r="A74" s="49" t="s">
        <v>119</v>
      </c>
      <c r="B74" s="50" t="s">
        <v>120</v>
      </c>
      <c r="C74" s="20">
        <v>0</v>
      </c>
      <c r="D74" s="21">
        <v>-2919.94</v>
      </c>
      <c r="E74" s="20">
        <f>D74+C74</f>
        <v>-2919.94</v>
      </c>
      <c r="F74" s="55">
        <v>-9825.4699999999993</v>
      </c>
      <c r="G74" s="23">
        <f t="shared" si="25"/>
        <v>336.49561292355321</v>
      </c>
      <c r="H74" s="55">
        <v>-32174.81</v>
      </c>
      <c r="I74" s="22">
        <f>F74-H74</f>
        <v>22349.340000000004</v>
      </c>
    </row>
    <row r="75" spans="1:9" ht="17.399999999999999" x14ac:dyDescent="0.3">
      <c r="A75" s="38"/>
      <c r="B75" s="39" t="s">
        <v>105</v>
      </c>
      <c r="C75" s="16">
        <f>C6+C64</f>
        <v>19344069.310000002</v>
      </c>
      <c r="D75" s="16">
        <f>D6+D64</f>
        <v>1690099.5399999996</v>
      </c>
      <c r="E75" s="16">
        <f>E6+E64</f>
        <v>21034168.850000001</v>
      </c>
      <c r="F75" s="59">
        <f>F6+F64</f>
        <v>21286511.82</v>
      </c>
      <c r="G75" s="17">
        <f t="shared" si="25"/>
        <v>101.19968120347194</v>
      </c>
      <c r="H75" s="59">
        <f>H6+H64</f>
        <v>19961242.98</v>
      </c>
      <c r="I75" s="59">
        <f>I6+I64</f>
        <v>1325268.8399999994</v>
      </c>
    </row>
    <row r="76" spans="1:9" x14ac:dyDescent="0.3">
      <c r="A76" s="4"/>
      <c r="B76" s="4"/>
      <c r="C76" s="7"/>
      <c r="D76" s="10"/>
      <c r="E76" s="7"/>
      <c r="G76" s="4"/>
      <c r="I76" s="4"/>
    </row>
    <row r="77" spans="1:9" x14ac:dyDescent="0.3">
      <c r="F77" s="61"/>
      <c r="H77" s="61"/>
    </row>
  </sheetData>
  <mergeCells count="3">
    <mergeCell ref="A2:I2"/>
    <mergeCell ref="A3:I3"/>
    <mergeCell ref="H1:I1"/>
  </mergeCells>
  <printOptions horizontalCentered="1"/>
  <pageMargins left="0.78740157480314965" right="0.78740157480314965" top="1.1811023622047245" bottom="0.39370078740157483" header="0" footer="0"/>
  <pageSetup paperSize="9" scale="50" firstPageNumber="77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Парамонова Оксана Борисовна</dc:creator>
  <cp:lastModifiedBy>Шмидт Татьяна Николаевна</cp:lastModifiedBy>
  <cp:lastPrinted>2021-04-26T08:53:57Z</cp:lastPrinted>
  <dcterms:created xsi:type="dcterms:W3CDTF">2018-03-22T12:45:22Z</dcterms:created>
  <dcterms:modified xsi:type="dcterms:W3CDTF">2021-04-26T08:54:08Z</dcterms:modified>
</cp:coreProperties>
</file>